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1\Interno\"/>
    </mc:Choice>
  </mc:AlternateContent>
  <xr:revisionPtr revIDLastSave="0" documentId="13_ncr:1_{A63D87A9-2609-440B-A979-33B2D51E30C4}" xr6:coauthVersionLast="46" xr6:coauthVersionMax="46" xr10:uidLastSave="{00000000-0000-0000-0000-000000000000}"/>
  <bookViews>
    <workbookView showSheetTabs="0" xWindow="-120" yWindow="-120" windowWidth="20730" windowHeight="11160" tabRatio="905" xr2:uid="{00000000-000D-0000-FFFF-FFFF00000000}"/>
  </bookViews>
  <sheets>
    <sheet name="Menu" sheetId="1" r:id="rId1"/>
    <sheet name="Reporte" sheetId="15" r:id="rId2"/>
    <sheet name="fechas" sheetId="16" state="hidden" r:id="rId3"/>
    <sheet name="Hoja1" sheetId="19" state="hidden" r:id="rId4"/>
  </sheets>
  <definedNames>
    <definedName name="ex">Menu!$F$17</definedName>
    <definedName name="IVA">Menu!$F$15</definedName>
    <definedName name="Nit">Menu!$F$13</definedName>
    <definedName name="Reg">Menu!$F$14</definedName>
    <definedName name="Regimen">fechas!$J$4:$J$7</definedName>
    <definedName name="rfte">Menu!$F$16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5" l="1"/>
  <c r="C15" i="15"/>
  <c r="E14" i="15"/>
  <c r="D14" i="15"/>
  <c r="C14" i="15"/>
  <c r="C22" i="15"/>
  <c r="N19" i="15" l="1"/>
  <c r="M19" i="15"/>
  <c r="L19" i="15"/>
  <c r="K19" i="15"/>
  <c r="J19" i="15"/>
  <c r="I19" i="15"/>
  <c r="H19" i="15"/>
  <c r="G19" i="15"/>
  <c r="F19" i="15"/>
  <c r="E19" i="15"/>
  <c r="D19" i="15"/>
  <c r="C19" i="15"/>
  <c r="E15" i="15" l="1"/>
  <c r="J1" i="16" l="1"/>
  <c r="M1" i="16"/>
  <c r="F1" i="16"/>
  <c r="B7" i="16"/>
  <c r="B6" i="16"/>
  <c r="B5" i="16"/>
  <c r="B4" i="16"/>
  <c r="B3" i="16"/>
  <c r="B2" i="16"/>
  <c r="K4" i="16"/>
  <c r="C1" i="16" l="1"/>
  <c r="C7" i="16" l="1"/>
  <c r="H11" i="15" s="1"/>
  <c r="C3" i="16"/>
  <c r="D11" i="15" s="1"/>
  <c r="C6" i="16"/>
  <c r="G11" i="15" s="1"/>
  <c r="C2" i="16"/>
  <c r="C11" i="15" s="1"/>
  <c r="C5" i="16"/>
  <c r="F11" i="15" s="1"/>
  <c r="C4" i="16"/>
  <c r="E11" i="15" s="1"/>
  <c r="F10" i="15"/>
  <c r="C10" i="15"/>
  <c r="G10" i="15"/>
  <c r="H10" i="15"/>
  <c r="D10" i="15"/>
  <c r="E10" i="15"/>
</calcChain>
</file>

<file path=xl/sharedStrings.xml><?xml version="1.0" encoding="utf-8"?>
<sst xmlns="http://schemas.openxmlformats.org/spreadsheetml/2006/main" count="518" uniqueCount="158">
  <si>
    <t>IVA</t>
  </si>
  <si>
    <t>Cuatrimestral</t>
  </si>
  <si>
    <t>NO</t>
  </si>
  <si>
    <t>BIMESTRE</t>
  </si>
  <si>
    <t>NIT</t>
  </si>
  <si>
    <t>CUATRIMESTRAL</t>
  </si>
  <si>
    <t>Ene - Feb</t>
  </si>
  <si>
    <t>Mar - Abr</t>
  </si>
  <si>
    <t>May - Jun</t>
  </si>
  <si>
    <t>Jul - Ago</t>
  </si>
  <si>
    <t>Sep - Oct</t>
  </si>
  <si>
    <t>Nov - Dic</t>
  </si>
  <si>
    <t>Ene - Abr</t>
  </si>
  <si>
    <t>May - Ago</t>
  </si>
  <si>
    <t>Sep - Dic</t>
  </si>
  <si>
    <t>Bimestral</t>
  </si>
  <si>
    <t xml:space="preserve">    </t>
  </si>
  <si>
    <t>Abril</t>
  </si>
  <si>
    <t>Junio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</si>
  <si>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</si>
  <si>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</si>
  <si>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</si>
  <si>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</si>
  <si>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</si>
  <si>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</si>
  <si>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</si>
  <si>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</si>
  <si>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</si>
  <si>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</si>
  <si>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</si>
  <si>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</si>
  <si>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hasta</t>
  </si>
  <si>
    <t>RETENCION EN LA FUENTE</t>
  </si>
  <si>
    <t>RENTA</t>
  </si>
  <si>
    <t>GRANDES CONTRIBUYENTES</t>
  </si>
  <si>
    <t>PERSONAS JURIDICAS</t>
  </si>
  <si>
    <t>00</t>
  </si>
  <si>
    <t>96</t>
  </si>
  <si>
    <t>97</t>
  </si>
  <si>
    <t>98</t>
  </si>
  <si>
    <t>99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</si>
  <si>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</si>
  <si>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</si>
  <si>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</si>
  <si>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</si>
  <si>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</si>
  <si>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</si>
  <si>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</si>
  <si>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</si>
  <si>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</si>
  <si>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</si>
  <si>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</si>
  <si>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</si>
  <si>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</si>
  <si>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</si>
  <si>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</si>
  <si>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</si>
  <si>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</si>
  <si>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</si>
  <si>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</si>
  <si>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</si>
  <si>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</si>
  <si>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</si>
  <si>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</si>
  <si>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</si>
  <si>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</si>
  <si>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</si>
  <si>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</si>
  <si>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</si>
  <si>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</si>
  <si>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</si>
  <si>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</si>
  <si>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</si>
  <si>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</si>
  <si>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</si>
  <si>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</si>
  <si>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</si>
  <si>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</si>
  <si>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</si>
  <si>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</si>
  <si>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</si>
  <si>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</si>
  <si>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</si>
  <si>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</si>
  <si>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</si>
  <si>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</si>
  <si>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</si>
  <si>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</si>
  <si>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</si>
  <si>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</si>
  <si>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</si>
  <si>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</si>
  <si>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</si>
  <si>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</si>
  <si>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</si>
  <si>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</si>
  <si>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</si>
  <si>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</si>
  <si>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</si>
  <si>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</si>
  <si>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</si>
  <si>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PERSONAS NATURALES</t>
  </si>
  <si>
    <t>11</t>
  </si>
  <si>
    <t>22</t>
  </si>
  <si>
    <t>33</t>
  </si>
  <si>
    <t>01</t>
  </si>
  <si>
    <t>30</t>
  </si>
  <si>
    <t>20</t>
  </si>
  <si>
    <t>10</t>
  </si>
  <si>
    <t>02</t>
  </si>
  <si>
    <t>03</t>
  </si>
  <si>
    <t>04</t>
  </si>
  <si>
    <t>07</t>
  </si>
  <si>
    <t>08</t>
  </si>
  <si>
    <t>09</t>
  </si>
  <si>
    <t>05</t>
  </si>
  <si>
    <t>06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</si>
  <si>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</si>
  <si>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</si>
  <si>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</si>
  <si>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</si>
  <si>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</si>
  <si>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</si>
  <si>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</si>
  <si>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</si>
  <si>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</si>
  <si>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</si>
  <si>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</si>
  <si>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</si>
  <si>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</si>
  <si>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</si>
  <si>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</si>
  <si>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</si>
  <si>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</si>
  <si>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</si>
  <si>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34</t>
  </si>
  <si>
    <t>35</t>
  </si>
  <si>
    <t>EXOGENA</t>
  </si>
  <si>
    <t>HASTA</t>
  </si>
  <si>
    <t>PERSONAS JURIDICAS / PERSONAS NATURALES</t>
  </si>
  <si>
    <t>Hasta</t>
  </si>
  <si>
    <t>Persona Natural</t>
  </si>
  <si>
    <t xml:space="preserve">Persona Juridica </t>
  </si>
  <si>
    <t>Gran Contribuyente</t>
  </si>
  <si>
    <t>SI</t>
  </si>
  <si>
    <t>2 CUOTA</t>
  </si>
  <si>
    <t>1 CUOTA</t>
  </si>
  <si>
    <t>3 CUOTA</t>
  </si>
  <si>
    <t>TIPO CONTRIBUYENTE</t>
  </si>
  <si>
    <t>https://www.dian.gov.co/Paginas/CalendarioTributario.aspx</t>
  </si>
  <si>
    <t>https://www.dian.gov.co/Calendarios/Calendario_Tributario_2021.pdf</t>
  </si>
  <si>
    <t>https://www.dian.gov.co/impuestos/sociedades/ExogenaTributaria/CalendarioExogena/Paginas/vigencia_2020.aspx</t>
  </si>
  <si>
    <t>N/A</t>
  </si>
  <si>
    <t>MICRO Y PEQUEÑAS EMPRESAS</t>
  </si>
  <si>
    <t>PRESENTACION</t>
  </si>
  <si>
    <t>PAGO UNICA CUOTA</t>
  </si>
  <si>
    <t>Noviembre</t>
  </si>
  <si>
    <t>Micro y pequeñas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</si>
</sst>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9"/>
      <color theme="2" tint="-0.749961851863155"/>
      <name val="Calibri"/>
      <family val="2"/>
      <scheme val="minor"/>
    </font>
    <font>
      <sz val="30"/>
      <color theme="4"/>
      <name val="Cambria"/>
      <family val="2"/>
      <scheme val="major"/>
    </font>
    <font>
      <sz val="10"/>
      <color theme="4"/>
      <name val="Calibri"/>
      <family val="2"/>
      <scheme val="minor"/>
    </font>
    <font>
      <sz val="12"/>
      <color theme="4"/>
      <name val="Cambria"/>
      <family val="1"/>
      <scheme val="major"/>
    </font>
    <font>
      <sz val="10"/>
      <color theme="5"/>
      <name val="Calibri"/>
      <family val="2"/>
      <scheme val="minor"/>
    </font>
    <font>
      <sz val="10"/>
      <color theme="2" tint="-0.499984740745262"/>
      <name val="Cambria"/>
      <family val="1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B25"/>
      <name val="Microsoft Sans Serif"/>
      <family val="2"/>
    </font>
    <font>
      <sz val="18"/>
      <color theme="1"/>
      <name val="Microsoft Sans Serif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2" tint="-0.749961851863155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FF0B2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41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0" borderId="1" xfId="0" applyBorder="1"/>
    <xf numFmtId="0" fontId="7" fillId="0" borderId="0" xfId="7"/>
    <xf numFmtId="0" fontId="8" fillId="0" borderId="0" xfId="7" applyFont="1" applyAlignment="1">
      <alignment horizontal="center"/>
    </xf>
    <xf numFmtId="164" fontId="7" fillId="0" borderId="0" xfId="7" applyNumberFormat="1"/>
    <xf numFmtId="0" fontId="7" fillId="2" borderId="0" xfId="7" applyFill="1"/>
    <xf numFmtId="49" fontId="0" fillId="0" borderId="0" xfId="0" applyNumberFormat="1"/>
    <xf numFmtId="14" fontId="0" fillId="0" borderId="0" xfId="0" applyNumberFormat="1"/>
    <xf numFmtId="164" fontId="7" fillId="0" borderId="0" xfId="7" applyNumberFormat="1" applyAlignment="1">
      <alignment wrapText="1"/>
    </xf>
    <xf numFmtId="0" fontId="0" fillId="0" borderId="0" xfId="0" applyAlignment="1">
      <alignment wrapText="1"/>
    </xf>
    <xf numFmtId="0" fontId="7" fillId="0" borderId="0" xfId="7" applyAlignment="1">
      <alignment wrapText="1"/>
    </xf>
    <xf numFmtId="164" fontId="7" fillId="0" borderId="0" xfId="7" applyNumberFormat="1" applyAlignment="1">
      <alignment vertical="center" wrapText="1"/>
    </xf>
    <xf numFmtId="0" fontId="0" fillId="3" borderId="0" xfId="0" applyFill="1" applyAlignment="1"/>
    <xf numFmtId="0" fontId="0" fillId="3" borderId="0" xfId="0" applyFill="1"/>
    <xf numFmtId="0" fontId="0" fillId="3" borderId="0" xfId="0" applyFill="1" applyAlignment="1">
      <alignment vertical="center"/>
    </xf>
    <xf numFmtId="14" fontId="7" fillId="0" borderId="1" xfId="7" applyNumberFormat="1" applyBorder="1"/>
    <xf numFmtId="0" fontId="8" fillId="0" borderId="2" xfId="7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horizontal="center"/>
    </xf>
    <xf numFmtId="0" fontId="8" fillId="0" borderId="7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7" applyBorder="1"/>
    <xf numFmtId="0" fontId="7" fillId="0" borderId="1" xfId="7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7" applyFont="1" applyAlignment="1"/>
    <xf numFmtId="0" fontId="11" fillId="0" borderId="3" xfId="0" applyFont="1" applyBorder="1" applyAlignment="1">
      <alignment horizontal="center" vertical="center"/>
    </xf>
    <xf numFmtId="14" fontId="7" fillId="0" borderId="3" xfId="7" applyNumberFormat="1" applyBorder="1"/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8" xfId="7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8" fillId="0" borderId="0" xfId="7" applyFont="1" applyBorder="1" applyAlignment="1">
      <alignment vertical="center"/>
    </xf>
    <xf numFmtId="49" fontId="7" fillId="0" borderId="0" xfId="7" applyNumberFormat="1" applyFill="1" applyBorder="1" applyAlignment="1">
      <alignment horizontal="center"/>
    </xf>
    <xf numFmtId="49" fontId="0" fillId="0" borderId="0" xfId="0" applyNumberFormat="1" applyBorder="1"/>
    <xf numFmtId="0" fontId="0" fillId="0" borderId="0" xfId="0" applyFill="1"/>
    <xf numFmtId="0" fontId="0" fillId="2" borderId="0" xfId="0" applyNumberFormat="1" applyFill="1" applyAlignment="1">
      <alignment wrapText="1"/>
    </xf>
    <xf numFmtId="0" fontId="7" fillId="0" borderId="1" xfId="7" applyNumberFormat="1" applyFill="1" applyBorder="1" applyAlignment="1">
      <alignment horizontal="center"/>
    </xf>
    <xf numFmtId="0" fontId="0" fillId="0" borderId="1" xfId="0" applyNumberFormat="1" applyBorder="1"/>
    <xf numFmtId="0" fontId="17" fillId="0" borderId="0" xfId="0" applyFont="1"/>
    <xf numFmtId="0" fontId="17" fillId="0" borderId="0" xfId="0" applyFont="1" applyFill="1"/>
    <xf numFmtId="49" fontId="16" fillId="0" borderId="0" xfId="0" applyNumberFormat="1" applyFont="1" applyBorder="1" applyAlignment="1">
      <alignment horizontal="center" vertical="center"/>
    </xf>
    <xf numFmtId="14" fontId="15" fillId="0" borderId="0" xfId="0" applyNumberFormat="1" applyFont="1" applyBorder="1" applyAlignment="1" applyProtection="1">
      <alignment horizontal="center" vertical="center"/>
      <protection hidden="1"/>
    </xf>
    <xf numFmtId="49" fontId="16" fillId="0" borderId="9" xfId="0" applyNumberFormat="1" applyFon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7" fillId="0" borderId="9" xfId="0" applyFont="1" applyBorder="1"/>
    <xf numFmtId="0" fontId="0" fillId="0" borderId="1" xfId="0" applyNumberFormat="1" applyBorder="1" applyAlignment="1">
      <alignment horizontal="center"/>
    </xf>
    <xf numFmtId="0" fontId="20" fillId="0" borderId="0" xfId="13"/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12" fillId="3" borderId="0" xfId="3" applyFont="1" applyFill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>
      <alignment horizontal="right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8" fillId="0" borderId="0" xfId="7" applyFont="1" applyAlignment="1">
      <alignment horizontal="center"/>
    </xf>
    <xf numFmtId="0" fontId="7" fillId="0" borderId="0" xfId="7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 wrapText="1"/>
    </xf>
  </cellXfs>
  <cellStyles count="14">
    <cellStyle name="Encabezado 1 2" xfId="3" xr:uid="{00000000-0005-0000-0000-000000000000}"/>
    <cellStyle name="Encabezado 4 2" xfId="6" xr:uid="{00000000-0005-0000-0000-000001000000}"/>
    <cellStyle name="Hipervínculo" xfId="13" builtinId="8"/>
    <cellStyle name="Hipervínculo 2" xfId="8" xr:uid="{00000000-0005-0000-0000-000002000000}"/>
    <cellStyle name="Millares [0] 2" xfId="11" xr:uid="{00000000-0005-0000-0000-000003000000}"/>
    <cellStyle name="Millares [0] 3" xfId="9" xr:uid="{00000000-0005-0000-0000-000004000000}"/>
    <cellStyle name="Millares 2" xfId="12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3" xfId="7" xr:uid="{00000000-0005-0000-0000-000009000000}"/>
    <cellStyle name="Título 2 2" xfId="4" xr:uid="{00000000-0005-0000-0000-00000A000000}"/>
    <cellStyle name="Título 3 2" xfId="5" xr:uid="{00000000-0005-0000-0000-00000B000000}"/>
    <cellStyle name="Título 4" xfId="2" xr:uid="{00000000-0005-0000-0000-00000C000000}"/>
  </cellStyles>
  <dxfs count="0"/>
  <tableStyles count="0" defaultTableStyle="TableStyleMedium2" defaultPivotStyle="PivotStyleLight16"/>
  <colors>
    <mruColors>
      <color rgb="FFFF0B2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F14" fmlaRange="Regimen" noThreeD="1" sel="4" val="0"/>
</file>

<file path=xl/ctrlProps/ctrlProp2.xml><?xml version="1.0" encoding="utf-8"?>
<formControlPr xmlns="http://schemas.microsoft.com/office/spreadsheetml/2009/9/main" objectType="Drop" dropStyle="combo" dx="22" fmlaLink="IVA" fmlaRange="fechas!$E$1:$E$3" noThreeD="1" sel="1" val="0"/>
</file>

<file path=xl/ctrlProps/ctrlProp3.xml><?xml version="1.0" encoding="utf-8"?>
<formControlPr xmlns="http://schemas.microsoft.com/office/spreadsheetml/2009/9/main" objectType="Drop" dropStyle="combo" dx="22" fmlaLink="rfte" fmlaRange="fechas!$L$1:$L$2" noThreeD="1" sel="1" val="0"/>
</file>

<file path=xl/ctrlProps/ctrlProp4.xml><?xml version="1.0" encoding="utf-8"?>
<formControlPr xmlns="http://schemas.microsoft.com/office/spreadsheetml/2009/9/main" objectType="Drop" dropStyle="combo" dx="22" fmlaLink="ex" fmlaRange="fechas!$L$1:$L$2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port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hyperlink" Target="#Menu!A1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371474</xdr:colOff>
      <xdr:row>3</xdr:row>
      <xdr:rowOff>28574</xdr:rowOff>
    </xdr:from>
    <xdr:to>
      <xdr:col>15</xdr:col>
      <xdr:colOff>19049</xdr:colOff>
      <xdr:row>18</xdr:row>
      <xdr:rowOff>142878</xdr:rowOff>
    </xdr:to>
    <xdr:sp macro="" textlink="">
      <xdr:nvSpPr>
        <xdr:cNvPr id="12" name="Rectángulo: esquinas superiores redondea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8729660" y="2224088"/>
          <a:ext cx="3638554" cy="161925"/>
        </a:xfrm>
        <a:prstGeom prst="round2SameRect">
          <a:avLst/>
        </a:prstGeom>
        <a:solidFill>
          <a:schemeClr val="bg1"/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228600</xdr:colOff>
      <xdr:row>2</xdr:row>
      <xdr:rowOff>47625</xdr:rowOff>
    </xdr:from>
    <xdr:to>
      <xdr:col>14</xdr:col>
      <xdr:colOff>504825</xdr:colOff>
      <xdr:row>3</xdr:row>
      <xdr:rowOff>38100</xdr:rowOff>
    </xdr:to>
    <xdr:sp macro="" textlink="">
      <xdr:nvSpPr>
        <xdr:cNvPr id="20" name="Rectángulo: esquinas superiores redondeada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8600" y="314325"/>
          <a:ext cx="10372725" cy="180975"/>
        </a:xfrm>
        <a:prstGeom prst="round2SameRect">
          <a:avLst/>
        </a:prstGeom>
        <a:gradFill flip="none" rotWithShape="1">
          <a:gsLst>
            <a:gs pos="0">
              <a:sysClr val="window" lastClr="FFFFFF">
                <a:shade val="30000"/>
                <a:satMod val="115000"/>
              </a:sysClr>
            </a:gs>
            <a:gs pos="50000">
              <a:sysClr val="window" lastClr="FFFFFF">
                <a:shade val="67500"/>
                <a:satMod val="115000"/>
              </a:sysClr>
            </a:gs>
            <a:gs pos="100000">
              <a:sysClr val="window" lastClr="FFFFFF">
                <a:shade val="100000"/>
                <a:satMod val="115000"/>
              </a:sys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285499</xdr:colOff>
      <xdr:row>5</xdr:row>
      <xdr:rowOff>135105</xdr:rowOff>
    </xdr:from>
    <xdr:to>
      <xdr:col>7</xdr:col>
      <xdr:colOff>644936</xdr:colOff>
      <xdr:row>12</xdr:row>
      <xdr:rowOff>127426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 bwMode="auto">
        <a:xfrm>
          <a:off x="1304674" y="973305"/>
          <a:ext cx="4169437" cy="132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r>
            <a:rPr lang="es-ES" sz="7200" b="1">
              <a:solidFill>
                <a:schemeClr val="tx1"/>
              </a:solidFill>
              <a:effectLst/>
              <a:latin typeface="Levenim MT" pitchFamily="2" charset="-79"/>
              <a:ea typeface="+mn-ea"/>
              <a:cs typeface="Levenim MT" pitchFamily="2" charset="-79"/>
            </a:rPr>
            <a:t>Tributario</a:t>
          </a:r>
        </a:p>
      </xdr:txBody>
    </xdr:sp>
    <xdr:clientData/>
  </xdr:twoCellAnchor>
  <xdr:twoCellAnchor>
    <xdr:from>
      <xdr:col>0</xdr:col>
      <xdr:colOff>199899</xdr:colOff>
      <xdr:row>3</xdr:row>
      <xdr:rowOff>103670</xdr:rowOff>
    </xdr:from>
    <xdr:to>
      <xdr:col>5</xdr:col>
      <xdr:colOff>266700</xdr:colOff>
      <xdr:row>7</xdr:row>
      <xdr:rowOff>178694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 bwMode="auto">
        <a:xfrm>
          <a:off x="199899" y="560870"/>
          <a:ext cx="3371976" cy="837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  <a:scene3d>
            <a:camera prst="orthographicFront"/>
            <a:lightRig rig="threePt" dir="t"/>
          </a:scene3d>
          <a:sp3d/>
        </a:bodyPr>
        <a:lstStyle/>
        <a:p>
          <a:pPr marL="0" indent="0"/>
          <a:r>
            <a:rPr lang="es-ES" sz="4400" b="0">
              <a:solidFill>
                <a:schemeClr val="tx1"/>
              </a:solidFill>
              <a:latin typeface="Levenim MT" pitchFamily="2" charset="-79"/>
              <a:ea typeface="+mn-ea"/>
              <a:cs typeface="Levenim MT" pitchFamily="2" charset="-79"/>
            </a:rPr>
            <a:t>Calendario</a:t>
          </a:r>
        </a:p>
      </xdr:txBody>
    </xdr:sp>
    <xdr:clientData/>
  </xdr:twoCellAnchor>
  <xdr:twoCellAnchor>
    <xdr:from>
      <xdr:col>10</xdr:col>
      <xdr:colOff>1941317</xdr:colOff>
      <xdr:row>12</xdr:row>
      <xdr:rowOff>47626</xdr:rowOff>
    </xdr:from>
    <xdr:to>
      <xdr:col>14</xdr:col>
      <xdr:colOff>285751</xdr:colOff>
      <xdr:row>15</xdr:row>
      <xdr:rowOff>224996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9717" y="2219326"/>
          <a:ext cx="2192534" cy="12060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0</xdr:rowOff>
    </xdr:from>
    <xdr:to>
      <xdr:col>14</xdr:col>
      <xdr:colOff>491593</xdr:colOff>
      <xdr:row>4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76200"/>
          <a:ext cx="10321393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11</xdr:row>
      <xdr:rowOff>133349</xdr:rowOff>
    </xdr:from>
    <xdr:to>
      <xdr:col>4</xdr:col>
      <xdr:colOff>400051</xdr:colOff>
      <xdr:row>12</xdr:row>
      <xdr:rowOff>390524</xdr:rowOff>
    </xdr:to>
    <xdr:sp macro="" textlink="">
      <xdr:nvSpPr>
        <xdr:cNvPr id="30" name="Sugerencia de plantilla" descr="Haga clic en la celda G3 para cambiar el método de cálculo de la fecha de parto." title="Sugerencia de plantill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33476" y="2114549"/>
          <a:ext cx="1809750" cy="447675"/>
        </a:xfrm>
        <a:prstGeom prst="wedgeRectCallout">
          <a:avLst>
            <a:gd name="adj1" fmla="val 69900"/>
            <a:gd name="adj2" fmla="val 15735"/>
          </a:avLst>
        </a:prstGeom>
        <a:solidFill>
          <a:schemeClr val="accent1">
            <a:lumMod val="20000"/>
            <a:lumOff val="80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91440" tIns="45720" rIns="91440" bIns="45720" rtlCol="0" anchor="ctr"/>
        <a:lstStyle/>
        <a:p>
          <a:pPr algn="l"/>
          <a:r>
            <a:rPr lang="es-ES" altLang="zh-CN" sz="800" b="1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Sugerencia</a:t>
          </a:r>
          <a:r>
            <a:rPr lang="en-US" sz="800" b="1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s-ES" sz="800" b="0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Digite el número del </a:t>
          </a:r>
          <a:r>
            <a:rPr lang="es-ES" altLang="zh-CN" sz="800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NIT para ver sus </a:t>
          </a:r>
          <a:r>
            <a:rPr lang="es-ES" altLang="zh-CN" sz="800" b="1" spc="20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vencimientos</a:t>
          </a:r>
          <a:endParaRPr lang="en-US" sz="800" b="1" spc="20" baseline="0">
            <a:solidFill>
              <a:srgbClr val="FF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 fPrintsWithSheet="0"/>
  </xdr:twoCellAnchor>
  <xdr:twoCellAnchor editAs="oneCell">
    <xdr:from>
      <xdr:col>7</xdr:col>
      <xdr:colOff>305181</xdr:colOff>
      <xdr:row>12</xdr:row>
      <xdr:rowOff>47625</xdr:rowOff>
    </xdr:from>
    <xdr:to>
      <xdr:col>7</xdr:col>
      <xdr:colOff>612077</xdr:colOff>
      <xdr:row>12</xdr:row>
      <xdr:rowOff>390525</xdr:rowOff>
    </xdr:to>
    <xdr:pic>
      <xdr:nvPicPr>
        <xdr:cNvPr id="9" name="Imagen 8" descr="IR">
          <a:hlinkClick xmlns:r="http://schemas.openxmlformats.org/officeDocument/2006/relationships" r:id="rId3" tooltip="IR"/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356" y="2219325"/>
          <a:ext cx="306896" cy="3429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238125</xdr:colOff>
      <xdr:row>18</xdr:row>
      <xdr:rowOff>104775</xdr:rowOff>
    </xdr:from>
    <xdr:to>
      <xdr:col>15</xdr:col>
      <xdr:colOff>0</xdr:colOff>
      <xdr:row>19</xdr:row>
      <xdr:rowOff>95250</xdr:rowOff>
    </xdr:to>
    <xdr:sp macro="" textlink="">
      <xdr:nvSpPr>
        <xdr:cNvPr id="11" name="Rectángulo: esquinas superiores redondea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238125" y="4086225"/>
          <a:ext cx="10372725" cy="180975"/>
        </a:xfrm>
        <a:prstGeom prst="round2SameRect">
          <a:avLst/>
        </a:prstGeom>
        <a:gradFill flip="none" rotWithShape="1">
          <a:gsLst>
            <a:gs pos="0">
              <a:sysClr val="window" lastClr="FFFFFF">
                <a:shade val="30000"/>
                <a:satMod val="115000"/>
              </a:sysClr>
            </a:gs>
            <a:gs pos="50000">
              <a:sysClr val="window" lastClr="FFFFFF">
                <a:shade val="67500"/>
                <a:satMod val="115000"/>
              </a:sysClr>
            </a:gs>
            <a:gs pos="100000">
              <a:sysClr val="window" lastClr="FFFFFF">
                <a:shade val="100000"/>
                <a:satMod val="115000"/>
              </a:sys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38100</xdr:rowOff>
        </xdr:from>
        <xdr:to>
          <xdr:col>7</xdr:col>
          <xdr:colOff>371475</xdr:colOff>
          <xdr:row>13</xdr:row>
          <xdr:rowOff>285750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38100</xdr:rowOff>
        </xdr:from>
        <xdr:to>
          <xdr:col>7</xdr:col>
          <xdr:colOff>371475</xdr:colOff>
          <xdr:row>14</xdr:row>
          <xdr:rowOff>285750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38100</xdr:rowOff>
        </xdr:from>
        <xdr:to>
          <xdr:col>7</xdr:col>
          <xdr:colOff>371475</xdr:colOff>
          <xdr:row>15</xdr:row>
          <xdr:rowOff>285750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38100</xdr:rowOff>
        </xdr:from>
        <xdr:to>
          <xdr:col>7</xdr:col>
          <xdr:colOff>371475</xdr:colOff>
          <xdr:row>16</xdr:row>
          <xdr:rowOff>285750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57150</xdr:colOff>
      <xdr:row>1</xdr:row>
      <xdr:rowOff>152400</xdr:rowOff>
    </xdr:from>
    <xdr:to>
      <xdr:col>15</xdr:col>
      <xdr:colOff>36628</xdr:colOff>
      <xdr:row>12</xdr:row>
      <xdr:rowOff>276036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228600"/>
          <a:ext cx="4999153" cy="2219136"/>
        </a:xfrm>
        <a:prstGeom prst="rect">
          <a:avLst/>
        </a:prstGeom>
      </xdr:spPr>
    </xdr:pic>
    <xdr:clientData/>
  </xdr:twoCellAnchor>
  <xdr:twoCellAnchor editAs="oneCell">
    <xdr:from>
      <xdr:col>10</xdr:col>
      <xdr:colOff>1931119</xdr:colOff>
      <xdr:row>16</xdr:row>
      <xdr:rowOff>9527</xdr:rowOff>
    </xdr:from>
    <xdr:to>
      <xdr:col>14</xdr:col>
      <xdr:colOff>288207</xdr:colOff>
      <xdr:row>17</xdr:row>
      <xdr:rowOff>57150</xdr:rowOff>
    </xdr:to>
    <xdr:pic>
      <xdr:nvPicPr>
        <xdr:cNvPr id="22" name="Imagen 21" descr="Calendario cambiario DIAN 2021 - Ranki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59" t="31373" r="11133" b="30718"/>
        <a:stretch/>
      </xdr:blipFill>
      <xdr:spPr bwMode="auto">
        <a:xfrm>
          <a:off x="8179519" y="3505202"/>
          <a:ext cx="2205188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254798</xdr:colOff>
      <xdr:row>1</xdr:row>
      <xdr:rowOff>128052</xdr:rowOff>
    </xdr:from>
    <xdr:to>
      <xdr:col>9</xdr:col>
      <xdr:colOff>422015</xdr:colOff>
      <xdr:row>2</xdr:row>
      <xdr:rowOff>118527</xdr:rowOff>
    </xdr:to>
    <xdr:sp macro="" textlink="">
      <xdr:nvSpPr>
        <xdr:cNvPr id="18" name="Rectángulo: esquinas superiores redondeada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4798" y="318552"/>
          <a:ext cx="10349442" cy="180975"/>
        </a:xfrm>
        <a:prstGeom prst="round2SameRect">
          <a:avLst/>
        </a:prstGeom>
        <a:gradFill flip="none" rotWithShape="1">
          <a:gsLst>
            <a:gs pos="0">
              <a:sysClr val="window" lastClr="FFFFFF">
                <a:shade val="30000"/>
                <a:satMod val="115000"/>
              </a:sysClr>
            </a:gs>
            <a:gs pos="50000">
              <a:sysClr val="window" lastClr="FFFFFF">
                <a:shade val="67500"/>
                <a:satMod val="115000"/>
              </a:sysClr>
            </a:gs>
            <a:gs pos="100000">
              <a:sysClr val="window" lastClr="FFFFFF">
                <a:shade val="100000"/>
                <a:satMod val="115000"/>
              </a:sys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16247</xdr:colOff>
      <xdr:row>4</xdr:row>
      <xdr:rowOff>126368</xdr:rowOff>
    </xdr:from>
    <xdr:to>
      <xdr:col>9</xdr:col>
      <xdr:colOff>553766</xdr:colOff>
      <xdr:row>7</xdr:row>
      <xdr:rowOff>125779</xdr:rowOff>
    </xdr:to>
    <xdr:grpSp>
      <xdr:nvGrpSpPr>
        <xdr:cNvPr id="9" name="Grupo 8">
          <a:hlinkClick xmlns:r="http://schemas.openxmlformats.org/officeDocument/2006/relationships" r:id="rId1" tooltip="Volver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0196091" y="888368"/>
          <a:ext cx="537519" cy="570911"/>
          <a:chOff x="8519733" y="539116"/>
          <a:chExt cx="531184" cy="57091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 rot="18117819">
            <a:off x="8655844" y="523875"/>
            <a:ext cx="310923" cy="341406"/>
          </a:xfrm>
          <a:prstGeom prst="rect">
            <a:avLst/>
          </a:prstGeom>
        </xdr:spPr>
      </xdr:pic>
      <xdr:sp macro="" textlink="">
        <xdr:nvSpPr>
          <xdr:cNvPr id="8" name="CuadroTexto 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8519733" y="885029"/>
            <a:ext cx="531184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lang="es-CO" sz="900" b="1">
                <a:latin typeface="Arial" panose="020B0604020202020204" pitchFamily="34" charset="0"/>
                <a:cs typeface="Arial" panose="020B0604020202020204" pitchFamily="34" charset="0"/>
              </a:rPr>
              <a:t>Volver</a:t>
            </a:r>
          </a:p>
        </xdr:txBody>
      </xdr:sp>
    </xdr:grpSp>
    <xdr:clientData/>
  </xdr:twoCellAnchor>
  <xdr:twoCellAnchor>
    <xdr:from>
      <xdr:col>4</xdr:col>
      <xdr:colOff>613451</xdr:colOff>
      <xdr:row>4</xdr:row>
      <xdr:rowOff>103358</xdr:rowOff>
    </xdr:from>
    <xdr:to>
      <xdr:col>6</xdr:col>
      <xdr:colOff>439210</xdr:colOff>
      <xdr:row>7</xdr:row>
      <xdr:rowOff>116418</xdr:rowOff>
    </xdr:to>
    <xdr:sp macro="" textlink="">
      <xdr:nvSpPr>
        <xdr:cNvPr id="12" name="20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 bwMode="auto">
        <a:xfrm>
          <a:off x="4890176" y="865358"/>
          <a:ext cx="2187959" cy="58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r>
            <a:rPr lang="es-ES" sz="3600" b="1">
              <a:solidFill>
                <a:schemeClr val="tx1"/>
              </a:solidFill>
              <a:effectLst/>
              <a:latin typeface="Levenim MT" pitchFamily="2" charset="-79"/>
              <a:ea typeface="+mn-ea"/>
              <a:cs typeface="Levenim MT" pitchFamily="2" charset="-79"/>
            </a:rPr>
            <a:t>Tributario</a:t>
          </a:r>
        </a:p>
      </xdr:txBody>
    </xdr:sp>
    <xdr:clientData/>
  </xdr:twoCellAnchor>
  <xdr:twoCellAnchor>
    <xdr:from>
      <xdr:col>3</xdr:col>
      <xdr:colOff>336291</xdr:colOff>
      <xdr:row>4</xdr:row>
      <xdr:rowOff>35939</xdr:rowOff>
    </xdr:from>
    <xdr:to>
      <xdr:col>4</xdr:col>
      <xdr:colOff>766233</xdr:colOff>
      <xdr:row>6</xdr:row>
      <xdr:rowOff>27517</xdr:rowOff>
    </xdr:to>
    <xdr:sp macro="" textlink="">
      <xdr:nvSpPr>
        <xdr:cNvPr id="13" name="18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 bwMode="auto">
        <a:xfrm>
          <a:off x="3431916" y="797939"/>
          <a:ext cx="1611042" cy="3725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  <a:scene3d>
            <a:camera prst="orthographicFront"/>
            <a:lightRig rig="threePt" dir="t"/>
          </a:scene3d>
          <a:sp3d/>
        </a:bodyPr>
        <a:lstStyle/>
        <a:p>
          <a:pPr marL="0" indent="0"/>
          <a:r>
            <a:rPr lang="es-ES" sz="2000" b="0">
              <a:solidFill>
                <a:schemeClr val="tx1"/>
              </a:solidFill>
              <a:latin typeface="Levenim MT" pitchFamily="2" charset="-79"/>
              <a:ea typeface="+mn-ea"/>
              <a:cs typeface="Levenim MT" pitchFamily="2" charset="-79"/>
            </a:rPr>
            <a:t>Calendario</a:t>
          </a:r>
        </a:p>
      </xdr:txBody>
    </xdr:sp>
    <xdr:clientData/>
  </xdr:twoCellAnchor>
  <xdr:twoCellAnchor>
    <xdr:from>
      <xdr:col>1</xdr:col>
      <xdr:colOff>21034</xdr:colOff>
      <xdr:row>0</xdr:row>
      <xdr:rowOff>88902</xdr:rowOff>
    </xdr:from>
    <xdr:to>
      <xdr:col>9</xdr:col>
      <xdr:colOff>394094</xdr:colOff>
      <xdr:row>3</xdr:row>
      <xdr:rowOff>136527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09" y="88902"/>
          <a:ext cx="1029811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434196</xdr:colOff>
      <xdr:row>3</xdr:row>
      <xdr:rowOff>95446</xdr:rowOff>
    </xdr:from>
    <xdr:to>
      <xdr:col>2</xdr:col>
      <xdr:colOff>754570</xdr:colOff>
      <xdr:row>7</xdr:row>
      <xdr:rowOff>178593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134" y="666946"/>
          <a:ext cx="1903905" cy="845147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1023937</xdr:colOff>
      <xdr:row>4</xdr:row>
      <xdr:rowOff>59531</xdr:rowOff>
    </xdr:from>
    <xdr:to>
      <xdr:col>8</xdr:col>
      <xdr:colOff>599098</xdr:colOff>
      <xdr:row>7</xdr:row>
      <xdr:rowOff>166687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821531"/>
          <a:ext cx="1932598" cy="67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an.gov.co/Paginas/CalendarioTributario.aspx" TargetMode="External"/><Relationship Id="rId2" Type="http://schemas.openxmlformats.org/officeDocument/2006/relationships/hyperlink" Target="https://www.dian.gov.co/impuestos/sociedades/ExogenaTributaria/CalendarioExogena/Paginas/vigencia_2020.aspx" TargetMode="External"/><Relationship Id="rId1" Type="http://schemas.openxmlformats.org/officeDocument/2006/relationships/hyperlink" Target="https://www.dian.gov.co/Calendarios/Calendario_Tributar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0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1" width="3.85546875" customWidth="1"/>
    <col min="2" max="8" width="11.42578125" customWidth="1"/>
    <col min="9" max="9" width="4" customWidth="1"/>
    <col min="10" max="10" width="5.85546875" customWidth="1"/>
    <col min="11" max="11" width="29.7109375" bestFit="1" customWidth="1"/>
    <col min="12" max="12" width="12.7109375" customWidth="1"/>
    <col min="13" max="13" width="11.42578125" customWidth="1"/>
    <col min="14" max="14" width="3.85546875" customWidth="1"/>
    <col min="15" max="15" width="7.7109375" customWidth="1"/>
    <col min="16" max="16" width="3.85546875" customWidth="1"/>
    <col min="17" max="16384" width="11.42578125" hidden="1"/>
  </cols>
  <sheetData>
    <row r="1" spans="2:15" ht="6" customHeight="1" x14ac:dyDescent="0.25"/>
    <row r="2" spans="2:15" x14ac:dyDescent="0.25"/>
    <row r="3" spans="2:15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x14ac:dyDescent="0.25">
      <c r="B4" s="13"/>
    </row>
    <row r="5" spans="2:15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15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15" x14ac:dyDescent="0.2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x14ac:dyDescent="0.2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2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25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ht="34.5" customHeight="1" x14ac:dyDescent="0.25">
      <c r="B13" s="13"/>
      <c r="C13" s="59"/>
      <c r="D13" s="59"/>
      <c r="E13" s="59"/>
      <c r="F13" s="58">
        <v>800123456</v>
      </c>
      <c r="G13" s="58"/>
      <c r="H13" s="14"/>
      <c r="I13" s="14"/>
      <c r="J13" s="14"/>
      <c r="K13" s="14"/>
      <c r="L13" s="14"/>
      <c r="M13" s="14"/>
      <c r="N13" s="14"/>
      <c r="O13" s="14"/>
    </row>
    <row r="14" spans="2:15" ht="23.25" x14ac:dyDescent="0.25">
      <c r="B14" s="13"/>
      <c r="C14" s="61" t="s">
        <v>148</v>
      </c>
      <c r="D14" s="61"/>
      <c r="E14" s="61"/>
      <c r="F14" s="60">
        <v>4</v>
      </c>
      <c r="G14" s="60">
        <v>2</v>
      </c>
      <c r="H14" s="14"/>
      <c r="I14" s="14"/>
      <c r="J14" s="14"/>
      <c r="K14" s="14"/>
      <c r="L14" s="14"/>
      <c r="M14" s="14"/>
      <c r="N14" s="14"/>
      <c r="O14" s="14"/>
    </row>
    <row r="15" spans="2:15" ht="23.25" x14ac:dyDescent="0.25">
      <c r="B15" s="13"/>
      <c r="C15" s="61" t="s">
        <v>0</v>
      </c>
      <c r="D15" s="61"/>
      <c r="E15" s="61"/>
      <c r="F15" s="60">
        <v>1</v>
      </c>
      <c r="G15" s="60"/>
      <c r="H15" s="14"/>
      <c r="I15" s="14"/>
      <c r="J15" s="14"/>
      <c r="L15" s="14"/>
      <c r="M15" s="14"/>
      <c r="N15" s="14"/>
      <c r="O15" s="14"/>
    </row>
    <row r="16" spans="2:15" ht="23.25" x14ac:dyDescent="0.25">
      <c r="B16" s="13"/>
      <c r="C16" s="61" t="s">
        <v>32</v>
      </c>
      <c r="D16" s="61"/>
      <c r="E16" s="61"/>
      <c r="F16" s="60">
        <v>1</v>
      </c>
      <c r="G16" s="60"/>
      <c r="H16" s="14"/>
      <c r="I16" s="14"/>
      <c r="J16" s="14"/>
      <c r="K16" s="14"/>
      <c r="L16" s="14"/>
      <c r="M16" s="14"/>
      <c r="N16" s="14"/>
      <c r="O16" s="14"/>
    </row>
    <row r="17" spans="2:15" ht="23.25" x14ac:dyDescent="0.25">
      <c r="B17" s="13"/>
      <c r="C17" s="61" t="s">
        <v>137</v>
      </c>
      <c r="D17" s="61"/>
      <c r="E17" s="61"/>
      <c r="F17" s="60">
        <v>1</v>
      </c>
      <c r="G17" s="60"/>
      <c r="H17" s="14"/>
      <c r="I17" s="14"/>
      <c r="J17" s="14"/>
      <c r="K17" s="14"/>
      <c r="L17" s="14"/>
      <c r="M17" s="14"/>
      <c r="N17" s="14"/>
      <c r="O17" s="14"/>
    </row>
    <row r="18" spans="2:15" x14ac:dyDescent="0.25">
      <c r="B18" s="13"/>
      <c r="H18" s="14"/>
      <c r="I18" s="14"/>
      <c r="J18" s="14"/>
      <c r="K18" s="14"/>
      <c r="L18" s="14"/>
      <c r="M18" s="14"/>
      <c r="N18" s="14"/>
      <c r="O18" s="14"/>
    </row>
    <row r="19" spans="2:15" x14ac:dyDescent="0.25">
      <c r="B19" s="13"/>
    </row>
    <row r="20" spans="2:15" x14ac:dyDescent="0.25"/>
  </sheetData>
  <sheetProtection algorithmName="SHA-512" hashValue="Tkmeat+H30bAsg8sTnZgah3/hwDtlu/FgOgOEkMgWznArVvbSCdgQrf4VkGfzLSodh1PGOakU/lNnLiqRutRaA==" saltValue="5P2lmHZd8ITArbR4lcFovQ==" spinCount="100000" sheet="1" objects="1" scenarios="1"/>
  <mergeCells count="10">
    <mergeCell ref="F13:G13"/>
    <mergeCell ref="C13:E13"/>
    <mergeCell ref="F14:G14"/>
    <mergeCell ref="F15:G15"/>
    <mergeCell ref="F17:G17"/>
    <mergeCell ref="C14:E14"/>
    <mergeCell ref="C15:E15"/>
    <mergeCell ref="C17:E17"/>
    <mergeCell ref="C16:E16"/>
    <mergeCell ref="F16:G1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38100</xdr:rowOff>
                  </from>
                  <to>
                    <xdr:col>7</xdr:col>
                    <xdr:colOff>371475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5</xdr:col>
                    <xdr:colOff>9525</xdr:colOff>
                    <xdr:row>14</xdr:row>
                    <xdr:rowOff>38100</xdr:rowOff>
                  </from>
                  <to>
                    <xdr:col>7</xdr:col>
                    <xdr:colOff>371475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Drop Down 12">
              <controlPr defaultSize="0" autoLine="0" autoPict="0">
                <anchor moveWithCells="1">
                  <from>
                    <xdr:col>5</xdr:col>
                    <xdr:colOff>9525</xdr:colOff>
                    <xdr:row>15</xdr:row>
                    <xdr:rowOff>38100</xdr:rowOff>
                  </from>
                  <to>
                    <xdr:col>7</xdr:col>
                    <xdr:colOff>371475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Drop Down 13">
              <controlPr defaultSize="0" autoLine="0" autoPict="0">
                <anchor moveWithCells="1">
                  <from>
                    <xdr:col>5</xdr:col>
                    <xdr:colOff>9525</xdr:colOff>
                    <xdr:row>16</xdr:row>
                    <xdr:rowOff>38100</xdr:rowOff>
                  </from>
                  <to>
                    <xdr:col>7</xdr:col>
                    <xdr:colOff>371475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N33"/>
  <sheetViews>
    <sheetView showGridLines="0" showRowColHeaders="0" zoomScale="80" zoomScaleNormal="80" workbookViewId="0">
      <pane ySplit="8" topLeftCell="A9" activePane="bottomLeft" state="frozen"/>
      <selection pane="bottomLeft" activeCell="C15" sqref="C15"/>
    </sheetView>
  </sheetViews>
  <sheetFormatPr baseColWidth="10" defaultRowHeight="15" zeroHeight="1" x14ac:dyDescent="0.25"/>
  <cols>
    <col min="1" max="1" width="3.85546875" customWidth="1"/>
    <col min="2" max="2" width="23.7109375" style="46" customWidth="1"/>
    <col min="3" max="3" width="18.85546875" style="46" customWidth="1"/>
    <col min="4" max="5" width="17.7109375" style="46" bestFit="1" customWidth="1"/>
    <col min="6" max="14" width="17.7109375" style="46" customWidth="1"/>
    <col min="15" max="16384" width="11.42578125" style="46"/>
  </cols>
  <sheetData>
    <row r="1" spans="1:8" x14ac:dyDescent="0.25">
      <c r="A1" s="42"/>
      <c r="B1" s="47"/>
      <c r="C1" s="47"/>
      <c r="D1" s="47"/>
      <c r="E1" s="47"/>
      <c r="F1" s="47"/>
      <c r="G1" s="47"/>
      <c r="H1" s="47"/>
    </row>
    <row r="2" spans="1:8" x14ac:dyDescent="0.25">
      <c r="A2" s="42"/>
      <c r="B2" s="47"/>
      <c r="C2" s="47"/>
      <c r="D2" s="47"/>
      <c r="E2" s="47"/>
      <c r="F2" s="47"/>
      <c r="G2" s="47"/>
      <c r="H2" s="47"/>
    </row>
    <row r="3" spans="1:8" x14ac:dyDescent="0.25">
      <c r="A3" s="42"/>
      <c r="B3" s="47"/>
      <c r="C3" s="47"/>
      <c r="D3" s="47"/>
      <c r="E3" s="47"/>
      <c r="F3" s="47"/>
      <c r="G3" s="47"/>
      <c r="H3" s="47"/>
    </row>
    <row r="4" spans="1:8" x14ac:dyDescent="0.25">
      <c r="A4" s="42"/>
      <c r="B4" s="47"/>
      <c r="C4" s="47"/>
      <c r="D4" s="47"/>
      <c r="E4" s="47"/>
      <c r="F4" s="47"/>
      <c r="G4" s="47"/>
      <c r="H4" s="47"/>
    </row>
    <row r="5" spans="1:8" x14ac:dyDescent="0.25">
      <c r="A5" s="42"/>
      <c r="B5" s="47"/>
      <c r="C5" s="47"/>
      <c r="D5" s="47"/>
      <c r="E5" s="47"/>
      <c r="F5" s="47"/>
      <c r="G5" s="47"/>
      <c r="H5" s="47"/>
    </row>
    <row r="6" spans="1:8" x14ac:dyDescent="0.25">
      <c r="A6" s="42"/>
      <c r="B6" s="47"/>
      <c r="C6" s="47"/>
      <c r="D6" s="47"/>
      <c r="E6" s="47"/>
      <c r="F6" s="47"/>
      <c r="G6" s="47"/>
      <c r="H6" s="47"/>
    </row>
    <row r="7" spans="1:8" x14ac:dyDescent="0.25">
      <c r="A7" s="42"/>
      <c r="B7" s="47"/>
      <c r="C7" s="47"/>
      <c r="D7" s="47"/>
      <c r="E7" s="47"/>
      <c r="F7" s="47"/>
      <c r="G7" s="47"/>
      <c r="H7" s="47"/>
    </row>
    <row r="8" spans="1:8" x14ac:dyDescent="0.25">
      <c r="A8" s="42"/>
      <c r="B8" s="47"/>
      <c r="C8" s="47"/>
      <c r="D8" s="47"/>
      <c r="E8" s="47"/>
      <c r="F8" s="47"/>
      <c r="G8" s="47"/>
      <c r="H8" s="47"/>
    </row>
    <row r="9" spans="1:8" ht="6.95" customHeight="1" x14ac:dyDescent="0.25"/>
    <row r="10" spans="1:8" ht="24" customHeight="1" thickBot="1" x14ac:dyDescent="0.3">
      <c r="B10" s="62" t="s">
        <v>0</v>
      </c>
      <c r="C10" s="50" t="str">
        <f>fechas!$B2</f>
        <v>Ene - Feb</v>
      </c>
      <c r="D10" s="50" t="str">
        <f>fechas!$B3</f>
        <v>Mar - Abr</v>
      </c>
      <c r="E10" s="50" t="str">
        <f>fechas!$B4</f>
        <v>May - Jun</v>
      </c>
      <c r="F10" s="50" t="str">
        <f>fechas!$B5</f>
        <v>Jul - Ago</v>
      </c>
      <c r="G10" s="50" t="str">
        <f>fechas!$B6</f>
        <v>Sep - Oct</v>
      </c>
      <c r="H10" s="50" t="str">
        <f>fechas!$B7</f>
        <v>Nov - Dic</v>
      </c>
    </row>
    <row r="11" spans="1:8" ht="18.75" thickTop="1" x14ac:dyDescent="0.25">
      <c r="B11" s="62"/>
      <c r="C11" s="49">
        <f>fechas!$C2</f>
        <v>44271</v>
      </c>
      <c r="D11" s="49">
        <f>fechas!$C3</f>
        <v>44334</v>
      </c>
      <c r="E11" s="49">
        <f>fechas!$C4</f>
        <v>44392</v>
      </c>
      <c r="F11" s="49">
        <f>fechas!$C5</f>
        <v>44454</v>
      </c>
      <c r="G11" s="49">
        <f>fechas!$C6</f>
        <v>44271</v>
      </c>
      <c r="H11" s="49">
        <f>fechas!$C7</f>
        <v>44580</v>
      </c>
    </row>
    <row r="12" spans="1:8" ht="6.95" customHeight="1" x14ac:dyDescent="0.25"/>
    <row r="13" spans="1:8" ht="6.95" customHeight="1" x14ac:dyDescent="0.25"/>
    <row r="14" spans="1:8" ht="46.5" customHeight="1" thickBot="1" x14ac:dyDescent="0.3">
      <c r="B14" s="62" t="s">
        <v>33</v>
      </c>
      <c r="C14" s="79" t="str">
        <f>IF(Reg=1,"1era Cuota ",IF(Reg=2,"Declaracion y pago 1era Cuota",IF(Reg=4,"Presentacion","1era cuota")))</f>
        <v>Presentacion</v>
      </c>
      <c r="D14" s="79" t="str">
        <f>IF(Reg=3,"Declaracion y pago 2da Cuota", IF(Reg=2,"Pago 2da Cuota", IF(Reg=4,"Pago unica cuota", " ")))</f>
        <v>Pago unica cuota</v>
      </c>
      <c r="E14" s="78" t="str">
        <f>IF(Reg=3,"Pago 3ra Cuota", " ")</f>
        <v xml:space="preserve"> </v>
      </c>
      <c r="F14"/>
      <c r="G14"/>
      <c r="H14"/>
    </row>
    <row r="15" spans="1:8" ht="18.75" thickTop="1" x14ac:dyDescent="0.25">
      <c r="B15" s="62"/>
      <c r="C15" s="49">
        <f>IF(Reg=3,VLOOKUP(RIGHT(Nit,1)*1,fechas!$A$156:$D$168,2,0),IF(Reg=2,VLOOKUP(RIGHT(Nit,2),fechas!$F$159:$G$258,2,0),IF(Reg=4,VLOOKUP(RIGHT(Nit,2),fechas!$O$159:$P$258,2,0),VLOOKUP(RIGHT(Nit,2),fechas!$L$159:$M$258,2,0))))</f>
        <v>44313</v>
      </c>
      <c r="D15" s="49">
        <f>IF(Reg=3,VLOOKUP(RIGHT(Nit,1)*1,fechas!$A$156:$D$168,3,0),IF(Reg=2,VLOOKUP(RIGHT(Nit,1)*1,fechas!$H$159:$I$168,2,0),IF(Reg=4,VLOOKUP(RIGHT(Nit,1)*1,fechas!$Q$159:$R$168,2,0),"")))</f>
        <v>44517</v>
      </c>
      <c r="E15" s="49" t="str">
        <f>IF(Reg=3,VLOOKUP(RIGHT(Nit,1)*1,fechas!$A$156:$D$168,4,0),IF(Reg=2,"",""))</f>
        <v/>
      </c>
      <c r="F15"/>
      <c r="G15"/>
      <c r="H15"/>
    </row>
    <row r="16" spans="1:8" ht="6.95" customHeight="1" x14ac:dyDescent="0.25"/>
    <row r="17" spans="2:14" ht="6.95" customHeight="1" x14ac:dyDescent="0.25">
      <c r="B17" s="48"/>
    </row>
    <row r="18" spans="2:14" ht="24" customHeight="1" thickBot="1" x14ac:dyDescent="0.3">
      <c r="B18" s="63" t="s">
        <v>32</v>
      </c>
      <c r="C18" s="50" t="s">
        <v>19</v>
      </c>
      <c r="D18" s="50" t="s">
        <v>20</v>
      </c>
      <c r="E18" s="50" t="s">
        <v>21</v>
      </c>
      <c r="F18" s="50" t="s">
        <v>22</v>
      </c>
      <c r="G18" s="50" t="s">
        <v>23</v>
      </c>
      <c r="H18" s="50" t="s">
        <v>24</v>
      </c>
      <c r="I18" s="50" t="s">
        <v>25</v>
      </c>
      <c r="J18" s="50" t="s">
        <v>26</v>
      </c>
      <c r="K18" s="50" t="s">
        <v>27</v>
      </c>
      <c r="L18" s="50" t="s">
        <v>28</v>
      </c>
      <c r="M18" s="50" t="s">
        <v>29</v>
      </c>
      <c r="N18" s="50" t="s">
        <v>30</v>
      </c>
    </row>
    <row r="19" spans="2:14" ht="18.75" thickTop="1" x14ac:dyDescent="0.25">
      <c r="B19" s="63"/>
      <c r="C19" s="49">
        <f>IF(rfte=1,VLOOKUP(RIGHT(Nit,1)*1,fechas!$A$25:$M$36,2,0), " ")</f>
        <v>44243</v>
      </c>
      <c r="D19" s="49">
        <f>IF(rfte=1,VLOOKUP(RIGHT(Nit,1)*1,fechas!$A$25:$M$36,3,0)," ")</f>
        <v>44271</v>
      </c>
      <c r="E19" s="49">
        <f>IF(rfte=1,VLOOKUP(RIGHT(Nit,1)*1,fechas!$A$25:$M$36,4,0)," ")</f>
        <v>44305</v>
      </c>
      <c r="F19" s="49">
        <f>IF(rfte=1,VLOOKUP(RIGHT(Nit,1)*1,fechas!$A$25:$M$36,5,0)," ")</f>
        <v>44334</v>
      </c>
      <c r="G19" s="49">
        <f>IF(rfte=1,VLOOKUP(RIGHT(Nit,1)*1,fechas!$A$25:$M$36,6,0)," ")</f>
        <v>44364</v>
      </c>
      <c r="H19" s="49">
        <f>IF(rfte=1,VLOOKUP(RIGHT(Nit,1)*1,fechas!$A$25:$M$36,7,0)," ")</f>
        <v>44392</v>
      </c>
      <c r="I19" s="49">
        <f>IF(rfte=1,VLOOKUP(RIGHT(Nit,1)*1,fechas!$A$25:$M$36,8,0)," ")</f>
        <v>44426</v>
      </c>
      <c r="J19" s="49">
        <f>IF(rfte=1,VLOOKUP(RIGHT(Nit,1)*1,fechas!$A$25:$M$36,9,0)," ")</f>
        <v>44454</v>
      </c>
      <c r="K19" s="49">
        <f>IF(rfte=1,VLOOKUP(RIGHT(Nit,1)*1,fechas!$A$25:$M$36,10,0)," ")</f>
        <v>44483</v>
      </c>
      <c r="L19" s="49">
        <f>IF(rfte=1,VLOOKUP(RIGHT(Nit,1)*1,fechas!$A$25:$M$36,11,0), " " )</f>
        <v>44517</v>
      </c>
      <c r="M19" s="49">
        <f>IF(rfte=1,VLOOKUP(RIGHT(Nit,1)*1,fechas!$A$25:$M$36,12,0)," ")</f>
        <v>44547</v>
      </c>
      <c r="N19" s="49">
        <f>IF(rfte=1,VLOOKUP(RIGHT(Nit,1)*1,fechas!$A$25:$M$36,13,0)," ")</f>
        <v>44580</v>
      </c>
    </row>
    <row r="20" spans="2:14" ht="6.95" customHeight="1" x14ac:dyDescent="0.25"/>
    <row r="21" spans="2:14" ht="6.95" customHeight="1" thickBot="1" x14ac:dyDescent="0.3">
      <c r="C21" s="52"/>
    </row>
    <row r="22" spans="2:14" ht="32.25" customHeight="1" thickTop="1" x14ac:dyDescent="0.25">
      <c r="B22" s="51" t="s">
        <v>137</v>
      </c>
      <c r="C22" s="49">
        <f>IF(ex=1,IF(Reg=1,VLOOKUP(RIGHT(Nit,1)*1,fechas!$A$40:$B$51,2,0),VLOOKUP(RIGHT(Nit,2),fechas!$F$40:$G$142,2,0))," ")</f>
        <v>44343</v>
      </c>
    </row>
    <row r="23" spans="2:14" ht="6.95" customHeight="1" x14ac:dyDescent="0.25"/>
    <row r="24" spans="2:14" ht="6.95" customHeight="1" x14ac:dyDescent="0.25"/>
    <row r="33" x14ac:dyDescent="0.25"/>
  </sheetData>
  <sheetProtection algorithmName="SHA-512" hashValue="4WP3p4wLmXf0yQGaOHYeF7SUSeckcq7BGqVgySs0IU5ION2SAV8BGq5dNgRKhzRiLywDXvfmCHTLT0Ou3Z06hA==" saltValue="JMjPUzR0/lj2Ax+jmTQNbQ==" spinCount="100000" sheet="1" objects="1" scenarios="1"/>
  <mergeCells count="3">
    <mergeCell ref="B10:B11"/>
    <mergeCell ref="B18:B19"/>
    <mergeCell ref="B14:B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/>
  <dimension ref="A1:S576"/>
  <sheetViews>
    <sheetView topLeftCell="E151" workbookViewId="0">
      <selection activeCell="J7" sqref="J7"/>
    </sheetView>
  </sheetViews>
  <sheetFormatPr baseColWidth="10" defaultRowHeight="15" x14ac:dyDescent="0.25"/>
  <cols>
    <col min="3" max="3" width="37.28515625" customWidth="1"/>
    <col min="5" max="5" width="13" bestFit="1" customWidth="1"/>
  </cols>
  <sheetData>
    <row r="1" spans="1:15" x14ac:dyDescent="0.25">
      <c r="B1" s="3"/>
      <c r="C1" s="6">
        <f>+RIGHT(Nit,1)*1</f>
        <v>6</v>
      </c>
      <c r="E1" t="s">
        <v>15</v>
      </c>
      <c r="F1" s="1">
        <f>IVA</f>
        <v>1</v>
      </c>
      <c r="G1" s="42"/>
      <c r="I1" t="s">
        <v>144</v>
      </c>
      <c r="J1" s="10">
        <f>ex</f>
        <v>1</v>
      </c>
      <c r="L1" t="s">
        <v>144</v>
      </c>
      <c r="M1">
        <f>rfte</f>
        <v>1</v>
      </c>
    </row>
    <row r="2" spans="1:15" s="10" customFormat="1" ht="38.25" customHeight="1" x14ac:dyDescent="0.25">
      <c r="B2" s="11" t="str">
        <f>IFERROR(IF(IVA=1,B$12,J$12)," ")</f>
        <v>Ene - Feb</v>
      </c>
      <c r="C2" s="12">
        <f>IF(Reg=1," ",IF(IVA=1,VLOOKUP($C$1,$A$12:$G$22,2,0),VLOOKUP($C$1,$I$12:$L$22,2,0)))</f>
        <v>44271</v>
      </c>
      <c r="E2" s="10" t="s">
        <v>1</v>
      </c>
      <c r="I2" s="10" t="s">
        <v>2</v>
      </c>
      <c r="L2" s="10" t="s">
        <v>2</v>
      </c>
    </row>
    <row r="3" spans="1:15" s="10" customFormat="1" x14ac:dyDescent="0.25">
      <c r="B3" s="11" t="str">
        <f>IFERROR(IF(IVA=1,C$12,K$12)," ")</f>
        <v>Mar - Abr</v>
      </c>
      <c r="C3" s="9">
        <f>IF(Reg=1," ",IF(IVA=1,VLOOKUP($C$1,$A$12:$G$22,3,0),VLOOKUP($C$1,$I$12:$L$22,3,0)))</f>
        <v>44334</v>
      </c>
      <c r="E3" s="10" t="s">
        <v>152</v>
      </c>
    </row>
    <row r="4" spans="1:15" s="10" customFormat="1" ht="30" x14ac:dyDescent="0.25">
      <c r="B4" s="11" t="str">
        <f>IFERROR(IF(IVA=1,D$12,L$12)," ")</f>
        <v>May - Jun</v>
      </c>
      <c r="C4" s="9">
        <f>IF(Reg=1," ",IF(IVA=1,VLOOKUP($C$1,$A$12:$G$22,4,0),VLOOKUP($C$1,$I$12:$L$22,4,0)))</f>
        <v>44392</v>
      </c>
      <c r="J4" s="10" t="s">
        <v>141</v>
      </c>
      <c r="K4" s="43">
        <f>Menu!F14</f>
        <v>4</v>
      </c>
    </row>
    <row r="5" spans="1:15" x14ac:dyDescent="0.25">
      <c r="B5" s="3" t="str">
        <f>IFERROR(IF(IVA=1,E$12,M$12)," ")</f>
        <v>Jul - Ago</v>
      </c>
      <c r="C5" s="5">
        <f>IFERROR(IF(Reg=1," ",IF(IVA=1,VLOOKUP($C$1,$A$12:$G$22,5,0),VLOOKUP($C$1,$I$12:$L$22,5,0)))," ")</f>
        <v>44454</v>
      </c>
      <c r="J5" t="s">
        <v>142</v>
      </c>
    </row>
    <row r="6" spans="1:15" x14ac:dyDescent="0.25">
      <c r="B6" s="3" t="str">
        <f>IFERROR(IF(IVA=1,F$12,N$12)," ")</f>
        <v>Sep - Oct</v>
      </c>
      <c r="C6" s="5">
        <f>IFERROR(IF(Reg=1," ",IF(IVA=1,VLOOKUP($C$1,$A$12:$G$22,6,0),VLOOKUP($C$1,$I$12:$L$22,6,0)))," ")</f>
        <v>44271</v>
      </c>
      <c r="J6" t="s">
        <v>143</v>
      </c>
    </row>
    <row r="7" spans="1:15" ht="45" x14ac:dyDescent="0.25">
      <c r="B7" s="3" t="str">
        <f>IFERROR(IF(IVA=1,G$12,O$12)," ")</f>
        <v>Nov - Dic</v>
      </c>
      <c r="C7" s="5">
        <f>IFERROR(IF(Reg=1," ",IF(IVA=1,VLOOKUP($C$1,$A$12:$G$22,7,0),VLOOKUP($C$1,$I$12:$L$22,7,0)))," ")</f>
        <v>44580</v>
      </c>
      <c r="J7" s="10" t="s">
        <v>157</v>
      </c>
    </row>
    <row r="8" spans="1:15" ht="15.75" thickBot="1" x14ac:dyDescent="0.3"/>
    <row r="9" spans="1:15" ht="19.5" thickBot="1" x14ac:dyDescent="0.35">
      <c r="A9" s="64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5" x14ac:dyDescent="0.25">
      <c r="B10" s="71" t="s">
        <v>3</v>
      </c>
      <c r="C10" s="71"/>
      <c r="D10" s="71"/>
      <c r="E10" s="71"/>
      <c r="F10" s="71"/>
      <c r="G10" s="71"/>
      <c r="I10" s="71" t="s">
        <v>5</v>
      </c>
      <c r="J10" s="71"/>
      <c r="K10" s="71"/>
      <c r="M10" s="72"/>
      <c r="N10" s="72"/>
      <c r="O10" s="72"/>
    </row>
    <row r="11" spans="1:15" x14ac:dyDescent="0.25">
      <c r="A11" s="3"/>
      <c r="B11" s="23">
        <v>1</v>
      </c>
      <c r="C11" s="23">
        <v>2</v>
      </c>
      <c r="D11" s="23">
        <v>3</v>
      </c>
      <c r="E11" s="23">
        <v>4</v>
      </c>
      <c r="F11" s="23">
        <v>5</v>
      </c>
      <c r="G11" s="23">
        <v>6</v>
      </c>
      <c r="I11" s="3"/>
      <c r="J11" s="23">
        <v>1</v>
      </c>
      <c r="K11" s="23">
        <v>2</v>
      </c>
      <c r="L11" s="23">
        <v>3</v>
      </c>
    </row>
    <row r="12" spans="1:15" x14ac:dyDescent="0.25">
      <c r="A12" s="21" t="s">
        <v>4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  <c r="H12" s="24"/>
      <c r="I12" s="19" t="s">
        <v>4</v>
      </c>
      <c r="J12" s="22" t="s">
        <v>12</v>
      </c>
      <c r="K12" s="22" t="s">
        <v>13</v>
      </c>
      <c r="L12" s="22" t="s">
        <v>14</v>
      </c>
      <c r="M12" s="7" t="s">
        <v>16</v>
      </c>
      <c r="N12" s="7" t="s">
        <v>16</v>
      </c>
      <c r="O12" s="7" t="s">
        <v>16</v>
      </c>
    </row>
    <row r="13" spans="1:15" x14ac:dyDescent="0.25">
      <c r="A13" s="20">
        <v>0</v>
      </c>
      <c r="B13" s="16">
        <v>44278</v>
      </c>
      <c r="C13" s="16">
        <v>44340</v>
      </c>
      <c r="D13" s="16">
        <v>44399</v>
      </c>
      <c r="E13" s="16">
        <v>44460</v>
      </c>
      <c r="F13" s="16">
        <v>44278</v>
      </c>
      <c r="G13" s="16">
        <v>44586</v>
      </c>
      <c r="H13" s="25"/>
      <c r="I13" s="27">
        <v>0</v>
      </c>
      <c r="J13" s="16">
        <v>44340</v>
      </c>
      <c r="K13" s="16">
        <v>44460</v>
      </c>
      <c r="L13" s="16">
        <v>44586</v>
      </c>
    </row>
    <row r="14" spans="1:15" x14ac:dyDescent="0.25">
      <c r="A14" s="20">
        <v>9</v>
      </c>
      <c r="B14" s="16">
        <v>44274</v>
      </c>
      <c r="C14" s="16">
        <v>44337</v>
      </c>
      <c r="D14" s="16">
        <v>44398</v>
      </c>
      <c r="E14" s="16">
        <v>44459</v>
      </c>
      <c r="F14" s="16">
        <v>44274</v>
      </c>
      <c r="G14" s="16">
        <v>44585</v>
      </c>
      <c r="H14" s="25"/>
      <c r="I14" s="27">
        <v>9</v>
      </c>
      <c r="J14" s="16">
        <v>44337</v>
      </c>
      <c r="K14" s="16">
        <v>44459</v>
      </c>
      <c r="L14" s="16">
        <v>44585</v>
      </c>
    </row>
    <row r="15" spans="1:15" x14ac:dyDescent="0.25">
      <c r="A15" s="20">
        <v>8</v>
      </c>
      <c r="B15" s="16">
        <v>44273</v>
      </c>
      <c r="C15" s="16">
        <v>44336</v>
      </c>
      <c r="D15" s="16">
        <v>44396</v>
      </c>
      <c r="E15" s="16">
        <v>44456</v>
      </c>
      <c r="F15" s="16">
        <v>44273</v>
      </c>
      <c r="G15" s="16">
        <v>44582</v>
      </c>
      <c r="H15" s="25"/>
      <c r="I15" s="27">
        <v>8</v>
      </c>
      <c r="J15" s="16">
        <v>44336</v>
      </c>
      <c r="K15" s="16">
        <v>44456</v>
      </c>
      <c r="L15" s="16">
        <v>44582</v>
      </c>
    </row>
    <row r="16" spans="1:15" x14ac:dyDescent="0.25">
      <c r="A16" s="20">
        <v>7</v>
      </c>
      <c r="B16" s="16">
        <v>44272</v>
      </c>
      <c r="C16" s="16">
        <v>44335</v>
      </c>
      <c r="D16" s="16">
        <v>44393</v>
      </c>
      <c r="E16" s="16">
        <v>44455</v>
      </c>
      <c r="F16" s="16">
        <v>44272</v>
      </c>
      <c r="G16" s="16">
        <v>44581</v>
      </c>
      <c r="H16" s="25"/>
      <c r="I16" s="27">
        <v>7</v>
      </c>
      <c r="J16" s="16">
        <v>44335</v>
      </c>
      <c r="K16" s="16">
        <v>44455</v>
      </c>
      <c r="L16" s="16">
        <v>44581</v>
      </c>
    </row>
    <row r="17" spans="1:13" x14ac:dyDescent="0.25">
      <c r="A17" s="20">
        <v>6</v>
      </c>
      <c r="B17" s="16">
        <v>44271</v>
      </c>
      <c r="C17" s="16">
        <v>44334</v>
      </c>
      <c r="D17" s="16">
        <v>44392</v>
      </c>
      <c r="E17" s="16">
        <v>44454</v>
      </c>
      <c r="F17" s="16">
        <v>44271</v>
      </c>
      <c r="G17" s="16">
        <v>44580</v>
      </c>
      <c r="H17" s="26"/>
      <c r="I17" s="27">
        <v>6</v>
      </c>
      <c r="J17" s="16">
        <v>44334</v>
      </c>
      <c r="K17" s="16">
        <v>44454</v>
      </c>
      <c r="L17" s="16">
        <v>44580</v>
      </c>
    </row>
    <row r="18" spans="1:13" x14ac:dyDescent="0.25">
      <c r="A18" s="20">
        <v>5</v>
      </c>
      <c r="B18" s="16">
        <v>44270</v>
      </c>
      <c r="C18" s="16">
        <v>44330</v>
      </c>
      <c r="D18" s="16">
        <v>44391</v>
      </c>
      <c r="E18" s="16">
        <v>44453</v>
      </c>
      <c r="F18" s="16">
        <v>44270</v>
      </c>
      <c r="G18" s="16">
        <v>44579</v>
      </c>
      <c r="H18" s="26"/>
      <c r="I18" s="27">
        <v>5</v>
      </c>
      <c r="J18" s="16">
        <v>44330</v>
      </c>
      <c r="K18" s="16">
        <v>44453</v>
      </c>
      <c r="L18" s="16">
        <v>44579</v>
      </c>
    </row>
    <row r="19" spans="1:13" x14ac:dyDescent="0.25">
      <c r="A19" s="20">
        <v>4</v>
      </c>
      <c r="B19" s="16">
        <v>44267</v>
      </c>
      <c r="C19" s="16">
        <v>44329</v>
      </c>
      <c r="D19" s="16">
        <v>44390</v>
      </c>
      <c r="E19" s="16">
        <v>44452</v>
      </c>
      <c r="F19" s="16">
        <v>44267</v>
      </c>
      <c r="G19" s="16">
        <v>44578</v>
      </c>
      <c r="H19" s="26"/>
      <c r="I19" s="27">
        <v>4</v>
      </c>
      <c r="J19" s="16">
        <v>44329</v>
      </c>
      <c r="K19" s="16">
        <v>44452</v>
      </c>
      <c r="L19" s="16">
        <v>44578</v>
      </c>
    </row>
    <row r="20" spans="1:13" x14ac:dyDescent="0.25">
      <c r="A20" s="20">
        <v>3</v>
      </c>
      <c r="B20" s="16">
        <v>44266</v>
      </c>
      <c r="C20" s="16">
        <v>44328</v>
      </c>
      <c r="D20" s="16">
        <v>44389</v>
      </c>
      <c r="E20" s="16">
        <v>44449</v>
      </c>
      <c r="F20" s="16">
        <v>44266</v>
      </c>
      <c r="G20" s="16">
        <v>44575</v>
      </c>
      <c r="H20" s="26"/>
      <c r="I20" s="27">
        <v>3</v>
      </c>
      <c r="J20" s="16">
        <v>44328</v>
      </c>
      <c r="K20" s="16">
        <v>44449</v>
      </c>
      <c r="L20" s="16">
        <v>44575</v>
      </c>
    </row>
    <row r="21" spans="1:13" x14ac:dyDescent="0.25">
      <c r="A21" s="20">
        <v>2</v>
      </c>
      <c r="B21" s="16">
        <v>44265</v>
      </c>
      <c r="C21" s="16">
        <v>44327</v>
      </c>
      <c r="D21" s="16">
        <v>44386</v>
      </c>
      <c r="E21" s="16">
        <v>44448</v>
      </c>
      <c r="F21" s="16">
        <v>44265</v>
      </c>
      <c r="G21" s="16">
        <v>44574</v>
      </c>
      <c r="H21" s="26"/>
      <c r="I21" s="27">
        <v>2</v>
      </c>
      <c r="J21" s="16">
        <v>44327</v>
      </c>
      <c r="K21" s="16">
        <v>44448</v>
      </c>
      <c r="L21" s="16">
        <v>44574</v>
      </c>
    </row>
    <row r="22" spans="1:13" x14ac:dyDescent="0.25">
      <c r="A22" s="20">
        <v>1</v>
      </c>
      <c r="B22" s="16">
        <v>44264</v>
      </c>
      <c r="C22" s="16">
        <v>44326</v>
      </c>
      <c r="D22" s="16">
        <v>44385</v>
      </c>
      <c r="E22" s="16">
        <v>44447</v>
      </c>
      <c r="F22" s="16">
        <v>44264</v>
      </c>
      <c r="G22" s="16">
        <v>44573</v>
      </c>
      <c r="H22" s="26"/>
      <c r="I22" s="27">
        <v>1</v>
      </c>
      <c r="J22" s="16">
        <v>44326</v>
      </c>
      <c r="K22" s="16">
        <v>44447</v>
      </c>
      <c r="L22" s="16">
        <v>44573</v>
      </c>
    </row>
    <row r="23" spans="1:13" ht="15.75" thickBot="1" x14ac:dyDescent="0.3"/>
    <row r="24" spans="1:13" ht="19.5" thickBot="1" x14ac:dyDescent="0.35">
      <c r="A24" s="64" t="s">
        <v>32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28"/>
    </row>
    <row r="25" spans="1:13" x14ac:dyDescent="0.25">
      <c r="A25" s="75" t="s">
        <v>4</v>
      </c>
      <c r="B25" s="36" t="s">
        <v>19</v>
      </c>
      <c r="C25" s="36" t="s">
        <v>20</v>
      </c>
      <c r="D25" s="36" t="s">
        <v>21</v>
      </c>
      <c r="E25" s="36" t="s">
        <v>22</v>
      </c>
      <c r="F25" s="36" t="s">
        <v>23</v>
      </c>
      <c r="G25" s="36" t="s">
        <v>24</v>
      </c>
      <c r="H25" s="36" t="s">
        <v>25</v>
      </c>
      <c r="I25" s="36" t="s">
        <v>26</v>
      </c>
      <c r="J25" s="36" t="s">
        <v>27</v>
      </c>
      <c r="K25" s="36" t="s">
        <v>28</v>
      </c>
      <c r="L25" s="36" t="s">
        <v>29</v>
      </c>
      <c r="M25" s="17" t="s">
        <v>30</v>
      </c>
    </row>
    <row r="26" spans="1:13" x14ac:dyDescent="0.25">
      <c r="A26" s="74"/>
      <c r="B26" s="18" t="s">
        <v>31</v>
      </c>
      <c r="C26" s="18" t="s">
        <v>31</v>
      </c>
      <c r="D26" s="18" t="s">
        <v>31</v>
      </c>
      <c r="E26" s="18" t="s">
        <v>31</v>
      </c>
      <c r="F26" s="18" t="s">
        <v>31</v>
      </c>
      <c r="G26" s="18" t="s">
        <v>31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31</v>
      </c>
      <c r="M26" s="18" t="s">
        <v>31</v>
      </c>
    </row>
    <row r="27" spans="1:13" x14ac:dyDescent="0.25">
      <c r="A27" s="29">
        <v>0</v>
      </c>
      <c r="B27" s="32">
        <v>44249</v>
      </c>
      <c r="C27" s="16">
        <v>44278</v>
      </c>
      <c r="D27" s="32">
        <v>44309</v>
      </c>
      <c r="E27" s="16">
        <v>44340</v>
      </c>
      <c r="F27" s="16">
        <v>44370</v>
      </c>
      <c r="G27" s="16">
        <v>44399</v>
      </c>
      <c r="H27" s="16">
        <v>44432</v>
      </c>
      <c r="I27" s="16">
        <v>44460</v>
      </c>
      <c r="J27" s="16">
        <v>44490</v>
      </c>
      <c r="K27" s="16">
        <v>44523</v>
      </c>
      <c r="L27" s="16">
        <v>44553</v>
      </c>
      <c r="M27" s="16">
        <v>44586</v>
      </c>
    </row>
    <row r="28" spans="1:13" x14ac:dyDescent="0.25">
      <c r="A28" s="29">
        <v>9</v>
      </c>
      <c r="B28" s="32">
        <v>44246</v>
      </c>
      <c r="C28" s="16">
        <v>44274</v>
      </c>
      <c r="D28" s="32">
        <v>44308</v>
      </c>
      <c r="E28" s="16">
        <v>44337</v>
      </c>
      <c r="F28" s="16">
        <v>44369</v>
      </c>
      <c r="G28" s="16">
        <v>44398</v>
      </c>
      <c r="H28" s="16">
        <v>44431</v>
      </c>
      <c r="I28" s="16">
        <v>44459</v>
      </c>
      <c r="J28" s="16">
        <v>44489</v>
      </c>
      <c r="K28" s="16">
        <v>44522</v>
      </c>
      <c r="L28" s="16">
        <v>44552</v>
      </c>
      <c r="M28" s="16">
        <v>44585</v>
      </c>
    </row>
    <row r="29" spans="1:13" x14ac:dyDescent="0.25">
      <c r="A29" s="29">
        <v>8</v>
      </c>
      <c r="B29" s="32">
        <v>44245</v>
      </c>
      <c r="C29" s="16">
        <v>44273</v>
      </c>
      <c r="D29" s="32">
        <v>44307</v>
      </c>
      <c r="E29" s="16">
        <v>44336</v>
      </c>
      <c r="F29" s="16">
        <v>44368</v>
      </c>
      <c r="G29" s="16">
        <v>44396</v>
      </c>
      <c r="H29" s="16">
        <v>44428</v>
      </c>
      <c r="I29" s="16">
        <v>44456</v>
      </c>
      <c r="J29" s="16">
        <v>44488</v>
      </c>
      <c r="K29" s="16">
        <v>44519</v>
      </c>
      <c r="L29" s="16">
        <v>44551</v>
      </c>
      <c r="M29" s="16">
        <v>44582</v>
      </c>
    </row>
    <row r="30" spans="1:13" x14ac:dyDescent="0.25">
      <c r="A30" s="29">
        <v>7</v>
      </c>
      <c r="B30" s="32">
        <v>44244</v>
      </c>
      <c r="C30" s="16">
        <v>44272</v>
      </c>
      <c r="D30" s="32">
        <v>44306</v>
      </c>
      <c r="E30" s="16">
        <v>44335</v>
      </c>
      <c r="F30" s="16">
        <v>44365</v>
      </c>
      <c r="G30" s="16">
        <v>44393</v>
      </c>
      <c r="H30" s="16">
        <v>44427</v>
      </c>
      <c r="I30" s="16">
        <v>44455</v>
      </c>
      <c r="J30" s="16">
        <v>44484</v>
      </c>
      <c r="K30" s="16">
        <v>44518</v>
      </c>
      <c r="L30" s="16">
        <v>44550</v>
      </c>
      <c r="M30" s="16">
        <v>44581</v>
      </c>
    </row>
    <row r="31" spans="1:13" x14ac:dyDescent="0.25">
      <c r="A31" s="29">
        <v>6</v>
      </c>
      <c r="B31" s="32">
        <v>44243</v>
      </c>
      <c r="C31" s="16">
        <v>44271</v>
      </c>
      <c r="D31" s="32">
        <v>44305</v>
      </c>
      <c r="E31" s="16">
        <v>44334</v>
      </c>
      <c r="F31" s="16">
        <v>44364</v>
      </c>
      <c r="G31" s="16">
        <v>44392</v>
      </c>
      <c r="H31" s="16">
        <v>44426</v>
      </c>
      <c r="I31" s="16">
        <v>44454</v>
      </c>
      <c r="J31" s="16">
        <v>44483</v>
      </c>
      <c r="K31" s="16">
        <v>44517</v>
      </c>
      <c r="L31" s="16">
        <v>44547</v>
      </c>
      <c r="M31" s="16">
        <v>44580</v>
      </c>
    </row>
    <row r="32" spans="1:13" x14ac:dyDescent="0.25">
      <c r="A32" s="29">
        <v>5</v>
      </c>
      <c r="B32" s="32">
        <v>44242</v>
      </c>
      <c r="C32" s="16">
        <v>44270</v>
      </c>
      <c r="D32" s="32">
        <v>44302</v>
      </c>
      <c r="E32" s="16">
        <v>44330</v>
      </c>
      <c r="F32" s="16">
        <v>44363</v>
      </c>
      <c r="G32" s="16">
        <v>44391</v>
      </c>
      <c r="H32" s="16">
        <v>44425</v>
      </c>
      <c r="I32" s="16">
        <v>44453</v>
      </c>
      <c r="J32" s="16">
        <v>44482</v>
      </c>
      <c r="K32" s="16">
        <v>44516</v>
      </c>
      <c r="L32" s="16">
        <v>44546</v>
      </c>
      <c r="M32" s="16">
        <v>44579</v>
      </c>
    </row>
    <row r="33" spans="1:16" x14ac:dyDescent="0.25">
      <c r="A33" s="29">
        <v>4</v>
      </c>
      <c r="B33" s="32">
        <v>44239</v>
      </c>
      <c r="C33" s="16">
        <v>44267</v>
      </c>
      <c r="D33" s="32">
        <v>44301</v>
      </c>
      <c r="E33" s="16">
        <v>44329</v>
      </c>
      <c r="F33" s="16">
        <v>44362</v>
      </c>
      <c r="G33" s="16">
        <v>44390</v>
      </c>
      <c r="H33" s="16">
        <v>44421</v>
      </c>
      <c r="I33" s="16">
        <v>44452</v>
      </c>
      <c r="J33" s="16">
        <v>44481</v>
      </c>
      <c r="K33" s="16">
        <v>44512</v>
      </c>
      <c r="L33" s="16">
        <v>44545</v>
      </c>
      <c r="M33" s="16">
        <v>44578</v>
      </c>
    </row>
    <row r="34" spans="1:16" x14ac:dyDescent="0.25">
      <c r="A34" s="29">
        <v>3</v>
      </c>
      <c r="B34" s="32">
        <v>44238</v>
      </c>
      <c r="C34" s="16">
        <v>44266</v>
      </c>
      <c r="D34" s="32">
        <v>44300</v>
      </c>
      <c r="E34" s="16">
        <v>44328</v>
      </c>
      <c r="F34" s="16">
        <v>44358</v>
      </c>
      <c r="G34" s="16">
        <v>44389</v>
      </c>
      <c r="H34" s="16">
        <v>44420</v>
      </c>
      <c r="I34" s="16">
        <v>44449</v>
      </c>
      <c r="J34" s="16">
        <v>44480</v>
      </c>
      <c r="K34" s="16">
        <v>44511</v>
      </c>
      <c r="L34" s="16">
        <v>44544</v>
      </c>
      <c r="M34" s="16">
        <v>44575</v>
      </c>
    </row>
    <row r="35" spans="1:16" x14ac:dyDescent="0.25">
      <c r="A35" s="29">
        <v>2</v>
      </c>
      <c r="B35" s="32">
        <v>44237</v>
      </c>
      <c r="C35" s="16">
        <v>44265</v>
      </c>
      <c r="D35" s="32">
        <v>44299</v>
      </c>
      <c r="E35" s="16">
        <v>44327</v>
      </c>
      <c r="F35" s="16">
        <v>44357</v>
      </c>
      <c r="G35" s="16">
        <v>44386</v>
      </c>
      <c r="H35" s="16">
        <v>44419</v>
      </c>
      <c r="I35" s="16">
        <v>44448</v>
      </c>
      <c r="J35" s="16">
        <v>44477</v>
      </c>
      <c r="K35" s="16">
        <v>44510</v>
      </c>
      <c r="L35" s="16">
        <v>44543</v>
      </c>
      <c r="M35" s="16">
        <v>44574</v>
      </c>
    </row>
    <row r="36" spans="1:16" x14ac:dyDescent="0.25">
      <c r="A36" s="29">
        <v>1</v>
      </c>
      <c r="B36" s="32">
        <v>44236</v>
      </c>
      <c r="C36" s="16">
        <v>44264</v>
      </c>
      <c r="D36" s="32">
        <v>44298</v>
      </c>
      <c r="E36" s="16">
        <v>44326</v>
      </c>
      <c r="F36" s="16">
        <v>44356</v>
      </c>
      <c r="G36" s="16">
        <v>44385</v>
      </c>
      <c r="H36" s="16">
        <v>44418</v>
      </c>
      <c r="I36" s="16">
        <v>44447</v>
      </c>
      <c r="J36" s="16">
        <v>44476</v>
      </c>
      <c r="K36" s="16">
        <v>44509</v>
      </c>
      <c r="L36" s="16">
        <v>44540</v>
      </c>
      <c r="M36" s="16">
        <v>44573</v>
      </c>
    </row>
    <row r="37" spans="1:16" ht="15.75" thickBot="1" x14ac:dyDescent="0.3"/>
    <row r="38" spans="1:16" ht="19.5" thickBot="1" x14ac:dyDescent="0.35">
      <c r="A38" s="64" t="s">
        <v>137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6"/>
    </row>
    <row r="39" spans="1:16" x14ac:dyDescent="0.25">
      <c r="A39" s="76" t="s">
        <v>34</v>
      </c>
      <c r="B39" s="76"/>
      <c r="C39" s="76"/>
      <c r="D39" s="39"/>
      <c r="E39" s="30"/>
      <c r="F39" s="76" t="s">
        <v>139</v>
      </c>
      <c r="G39" s="76"/>
      <c r="H39" s="76"/>
      <c r="I39" s="76"/>
      <c r="J39" s="76"/>
      <c r="K39" s="30"/>
      <c r="L39" s="77"/>
      <c r="M39" s="77"/>
      <c r="N39" s="39"/>
      <c r="O39" s="39"/>
      <c r="P39" s="39"/>
    </row>
    <row r="40" spans="1:16" x14ac:dyDescent="0.25">
      <c r="A40" s="73" t="s">
        <v>4</v>
      </c>
      <c r="B40" s="17"/>
      <c r="F40" s="67" t="s">
        <v>4</v>
      </c>
      <c r="G40" s="67" t="s">
        <v>140</v>
      </c>
    </row>
    <row r="41" spans="1:16" x14ac:dyDescent="0.25">
      <c r="A41" s="74"/>
      <c r="B41" s="18" t="s">
        <v>138</v>
      </c>
      <c r="F41" s="68"/>
      <c r="G41" s="68"/>
    </row>
    <row r="42" spans="1:16" x14ac:dyDescent="0.25">
      <c r="A42" s="29">
        <v>0</v>
      </c>
      <c r="B42" s="16">
        <v>44326</v>
      </c>
      <c r="F42" s="69"/>
      <c r="G42" s="69"/>
    </row>
    <row r="43" spans="1:16" x14ac:dyDescent="0.25">
      <c r="A43" s="29">
        <v>1</v>
      </c>
      <c r="B43" s="16">
        <v>44313</v>
      </c>
      <c r="F43" s="44" t="s">
        <v>41</v>
      </c>
      <c r="G43" s="38">
        <v>44337</v>
      </c>
    </row>
    <row r="44" spans="1:16" x14ac:dyDescent="0.25">
      <c r="A44" s="29">
        <v>2</v>
      </c>
      <c r="B44" s="16">
        <v>44314</v>
      </c>
      <c r="F44" s="44" t="s">
        <v>42</v>
      </c>
      <c r="G44" s="38">
        <v>44337</v>
      </c>
    </row>
    <row r="45" spans="1:16" x14ac:dyDescent="0.25">
      <c r="A45" s="29">
        <v>3</v>
      </c>
      <c r="B45" s="16">
        <v>44315</v>
      </c>
      <c r="F45" s="44" t="s">
        <v>43</v>
      </c>
      <c r="G45" s="38">
        <v>44337</v>
      </c>
    </row>
    <row r="46" spans="1:16" x14ac:dyDescent="0.25">
      <c r="A46" s="29">
        <v>4</v>
      </c>
      <c r="B46" s="16">
        <v>44316</v>
      </c>
      <c r="F46" s="44" t="s">
        <v>44</v>
      </c>
      <c r="G46" s="38">
        <v>44337</v>
      </c>
    </row>
    <row r="47" spans="1:16" x14ac:dyDescent="0.25">
      <c r="A47" s="29">
        <v>5</v>
      </c>
      <c r="B47" s="16">
        <v>44319</v>
      </c>
      <c r="F47" s="44" t="s">
        <v>45</v>
      </c>
      <c r="G47" s="38">
        <v>44337</v>
      </c>
    </row>
    <row r="48" spans="1:16" x14ac:dyDescent="0.25">
      <c r="A48" s="29">
        <v>6</v>
      </c>
      <c r="B48" s="16">
        <v>44320</v>
      </c>
      <c r="F48" s="44" t="s">
        <v>46</v>
      </c>
      <c r="G48" s="38">
        <v>44340</v>
      </c>
    </row>
    <row r="49" spans="1:7" x14ac:dyDescent="0.25">
      <c r="A49" s="29">
        <v>7</v>
      </c>
      <c r="B49" s="16">
        <v>44321</v>
      </c>
      <c r="F49" s="44" t="s">
        <v>47</v>
      </c>
      <c r="G49" s="38">
        <v>44340</v>
      </c>
    </row>
    <row r="50" spans="1:7" x14ac:dyDescent="0.25">
      <c r="A50" s="29">
        <v>8</v>
      </c>
      <c r="B50" s="16">
        <v>44322</v>
      </c>
      <c r="F50" s="44" t="s">
        <v>48</v>
      </c>
      <c r="G50" s="38">
        <v>44340</v>
      </c>
    </row>
    <row r="51" spans="1:7" x14ac:dyDescent="0.25">
      <c r="A51" s="29">
        <v>9</v>
      </c>
      <c r="B51" s="16">
        <v>44323</v>
      </c>
      <c r="F51" s="44" t="s">
        <v>49</v>
      </c>
      <c r="G51" s="38">
        <v>44340</v>
      </c>
    </row>
    <row r="52" spans="1:7" x14ac:dyDescent="0.25">
      <c r="F52" s="44" t="s">
        <v>50</v>
      </c>
      <c r="G52" s="38">
        <v>44340</v>
      </c>
    </row>
    <row r="53" spans="1:7" x14ac:dyDescent="0.25">
      <c r="F53" s="44" t="s">
        <v>51</v>
      </c>
      <c r="G53" s="38">
        <v>44341</v>
      </c>
    </row>
    <row r="54" spans="1:7" x14ac:dyDescent="0.25">
      <c r="F54" s="44" t="s">
        <v>52</v>
      </c>
      <c r="G54" s="38">
        <v>44341</v>
      </c>
    </row>
    <row r="55" spans="1:7" x14ac:dyDescent="0.25">
      <c r="F55" s="44" t="s">
        <v>53</v>
      </c>
      <c r="G55" s="38">
        <v>44341</v>
      </c>
    </row>
    <row r="56" spans="1:7" x14ac:dyDescent="0.25">
      <c r="F56" s="44" t="s">
        <v>54</v>
      </c>
      <c r="G56" s="38">
        <v>44341</v>
      </c>
    </row>
    <row r="57" spans="1:7" x14ac:dyDescent="0.25">
      <c r="F57" s="44" t="s">
        <v>55</v>
      </c>
      <c r="G57" s="38">
        <v>44341</v>
      </c>
    </row>
    <row r="58" spans="1:7" x14ac:dyDescent="0.25">
      <c r="F58" s="44" t="s">
        <v>56</v>
      </c>
      <c r="G58" s="38">
        <v>44342</v>
      </c>
    </row>
    <row r="59" spans="1:7" x14ac:dyDescent="0.25">
      <c r="F59" s="44" t="s">
        <v>57</v>
      </c>
      <c r="G59" s="38">
        <v>44342</v>
      </c>
    </row>
    <row r="60" spans="1:7" x14ac:dyDescent="0.25">
      <c r="F60" s="44" t="s">
        <v>58</v>
      </c>
      <c r="G60" s="38">
        <v>44342</v>
      </c>
    </row>
    <row r="61" spans="1:7" x14ac:dyDescent="0.25">
      <c r="F61" s="44" t="s">
        <v>59</v>
      </c>
      <c r="G61" s="38">
        <v>44342</v>
      </c>
    </row>
    <row r="62" spans="1:7" x14ac:dyDescent="0.25">
      <c r="F62" s="44" t="s">
        <v>60</v>
      </c>
      <c r="G62" s="38">
        <v>44342</v>
      </c>
    </row>
    <row r="63" spans="1:7" x14ac:dyDescent="0.25">
      <c r="F63" s="44" t="s">
        <v>61</v>
      </c>
      <c r="G63" s="38">
        <v>44343</v>
      </c>
    </row>
    <row r="64" spans="1:7" x14ac:dyDescent="0.25">
      <c r="F64" s="44" t="s">
        <v>62</v>
      </c>
      <c r="G64" s="38">
        <v>44343</v>
      </c>
    </row>
    <row r="65" spans="6:7" x14ac:dyDescent="0.25">
      <c r="F65" s="44" t="s">
        <v>63</v>
      </c>
      <c r="G65" s="38">
        <v>44343</v>
      </c>
    </row>
    <row r="66" spans="6:7" x14ac:dyDescent="0.25">
      <c r="F66" s="44" t="s">
        <v>64</v>
      </c>
      <c r="G66" s="38">
        <v>44343</v>
      </c>
    </row>
    <row r="67" spans="6:7" x14ac:dyDescent="0.25">
      <c r="F67" s="44" t="s">
        <v>65</v>
      </c>
      <c r="G67" s="38">
        <v>44343</v>
      </c>
    </row>
    <row r="68" spans="6:7" x14ac:dyDescent="0.25">
      <c r="F68" s="44" t="s">
        <v>66</v>
      </c>
      <c r="G68" s="38">
        <v>44344</v>
      </c>
    </row>
    <row r="69" spans="6:7" x14ac:dyDescent="0.25">
      <c r="F69" s="44" t="s">
        <v>67</v>
      </c>
      <c r="G69" s="38">
        <v>44344</v>
      </c>
    </row>
    <row r="70" spans="6:7" x14ac:dyDescent="0.25">
      <c r="F70" s="44" t="s">
        <v>68</v>
      </c>
      <c r="G70" s="38">
        <v>44344</v>
      </c>
    </row>
    <row r="71" spans="6:7" x14ac:dyDescent="0.25">
      <c r="F71" s="44" t="s">
        <v>69</v>
      </c>
      <c r="G71" s="38">
        <v>44344</v>
      </c>
    </row>
    <row r="72" spans="6:7" x14ac:dyDescent="0.25">
      <c r="F72" s="44" t="s">
        <v>70</v>
      </c>
      <c r="G72" s="38">
        <v>44344</v>
      </c>
    </row>
    <row r="73" spans="6:7" x14ac:dyDescent="0.25">
      <c r="F73" s="44" t="s">
        <v>71</v>
      </c>
      <c r="G73" s="38">
        <v>44347</v>
      </c>
    </row>
    <row r="74" spans="6:7" x14ac:dyDescent="0.25">
      <c r="F74" s="44" t="s">
        <v>72</v>
      </c>
      <c r="G74" s="38">
        <v>44347</v>
      </c>
    </row>
    <row r="75" spans="6:7" x14ac:dyDescent="0.25">
      <c r="F75" s="44" t="s">
        <v>73</v>
      </c>
      <c r="G75" s="38">
        <v>44347</v>
      </c>
    </row>
    <row r="76" spans="6:7" x14ac:dyDescent="0.25">
      <c r="F76" s="44" t="s">
        <v>74</v>
      </c>
      <c r="G76" s="38">
        <v>44347</v>
      </c>
    </row>
    <row r="77" spans="6:7" x14ac:dyDescent="0.25">
      <c r="F77" s="44" t="s">
        <v>75</v>
      </c>
      <c r="G77" s="38">
        <v>44347</v>
      </c>
    </row>
    <row r="78" spans="6:7" x14ac:dyDescent="0.25">
      <c r="F78" s="44" t="s">
        <v>76</v>
      </c>
      <c r="G78" s="38">
        <v>44348</v>
      </c>
    </row>
    <row r="79" spans="6:7" x14ac:dyDescent="0.25">
      <c r="F79" s="44" t="s">
        <v>77</v>
      </c>
      <c r="G79" s="38">
        <v>44348</v>
      </c>
    </row>
    <row r="80" spans="6:7" x14ac:dyDescent="0.25">
      <c r="F80" s="44" t="s">
        <v>78</v>
      </c>
      <c r="G80" s="38">
        <v>44348</v>
      </c>
    </row>
    <row r="81" spans="6:7" x14ac:dyDescent="0.25">
      <c r="F81" s="44" t="s">
        <v>79</v>
      </c>
      <c r="G81" s="38">
        <v>44348</v>
      </c>
    </row>
    <row r="82" spans="6:7" x14ac:dyDescent="0.25">
      <c r="F82" s="44" t="s">
        <v>80</v>
      </c>
      <c r="G82" s="38">
        <v>44348</v>
      </c>
    </row>
    <row r="83" spans="6:7" x14ac:dyDescent="0.25">
      <c r="F83" s="44" t="s">
        <v>81</v>
      </c>
      <c r="G83" s="38">
        <v>44349</v>
      </c>
    </row>
    <row r="84" spans="6:7" x14ac:dyDescent="0.25">
      <c r="F84" s="44" t="s">
        <v>82</v>
      </c>
      <c r="G84" s="38">
        <v>44349</v>
      </c>
    </row>
    <row r="85" spans="6:7" x14ac:dyDescent="0.25">
      <c r="F85" s="44" t="s">
        <v>83</v>
      </c>
      <c r="G85" s="38">
        <v>44349</v>
      </c>
    </row>
    <row r="86" spans="6:7" x14ac:dyDescent="0.25">
      <c r="F86" s="44" t="s">
        <v>84</v>
      </c>
      <c r="G86" s="38">
        <v>44349</v>
      </c>
    </row>
    <row r="87" spans="6:7" x14ac:dyDescent="0.25">
      <c r="F87" s="44" t="s">
        <v>85</v>
      </c>
      <c r="G87" s="38">
        <v>44349</v>
      </c>
    </row>
    <row r="88" spans="6:7" x14ac:dyDescent="0.25">
      <c r="F88" s="44" t="s">
        <v>86</v>
      </c>
      <c r="G88" s="38">
        <v>44350</v>
      </c>
    </row>
    <row r="89" spans="6:7" x14ac:dyDescent="0.25">
      <c r="F89" s="44" t="s">
        <v>87</v>
      </c>
      <c r="G89" s="38">
        <v>44350</v>
      </c>
    </row>
    <row r="90" spans="6:7" x14ac:dyDescent="0.25">
      <c r="F90" s="44" t="s">
        <v>88</v>
      </c>
      <c r="G90" s="38">
        <v>44350</v>
      </c>
    </row>
    <row r="91" spans="6:7" x14ac:dyDescent="0.25">
      <c r="F91" s="44" t="s">
        <v>89</v>
      </c>
      <c r="G91" s="38">
        <v>44350</v>
      </c>
    </row>
    <row r="92" spans="6:7" x14ac:dyDescent="0.25">
      <c r="F92" s="44" t="s">
        <v>90</v>
      </c>
      <c r="G92" s="38">
        <v>44350</v>
      </c>
    </row>
    <row r="93" spans="6:7" x14ac:dyDescent="0.25">
      <c r="F93" s="44" t="s">
        <v>91</v>
      </c>
      <c r="G93" s="38">
        <v>44351</v>
      </c>
    </row>
    <row r="94" spans="6:7" x14ac:dyDescent="0.25">
      <c r="F94" s="44" t="s">
        <v>92</v>
      </c>
      <c r="G94" s="38">
        <v>44351</v>
      </c>
    </row>
    <row r="95" spans="6:7" x14ac:dyDescent="0.25">
      <c r="F95" s="44" t="s">
        <v>93</v>
      </c>
      <c r="G95" s="38">
        <v>44351</v>
      </c>
    </row>
    <row r="96" spans="6:7" x14ac:dyDescent="0.25">
      <c r="F96" s="44" t="s">
        <v>94</v>
      </c>
      <c r="G96" s="38">
        <v>44351</v>
      </c>
    </row>
    <row r="97" spans="6:7" x14ac:dyDescent="0.25">
      <c r="F97" s="44" t="s">
        <v>95</v>
      </c>
      <c r="G97" s="38">
        <v>44351</v>
      </c>
    </row>
    <row r="98" spans="6:7" x14ac:dyDescent="0.25">
      <c r="F98" s="44" t="s">
        <v>96</v>
      </c>
      <c r="G98" s="38">
        <v>44355</v>
      </c>
    </row>
    <row r="99" spans="6:7" x14ac:dyDescent="0.25">
      <c r="F99" s="44" t="s">
        <v>97</v>
      </c>
      <c r="G99" s="38">
        <v>44355</v>
      </c>
    </row>
    <row r="100" spans="6:7" x14ac:dyDescent="0.25">
      <c r="F100" s="44" t="s">
        <v>98</v>
      </c>
      <c r="G100" s="38">
        <v>44355</v>
      </c>
    </row>
    <row r="101" spans="6:7" x14ac:dyDescent="0.25">
      <c r="F101" s="44" t="s">
        <v>99</v>
      </c>
      <c r="G101" s="38">
        <v>44355</v>
      </c>
    </row>
    <row r="102" spans="6:7" x14ac:dyDescent="0.25">
      <c r="F102" s="44" t="s">
        <v>100</v>
      </c>
      <c r="G102" s="38">
        <v>44355</v>
      </c>
    </row>
    <row r="103" spans="6:7" x14ac:dyDescent="0.25">
      <c r="F103" s="44" t="s">
        <v>37</v>
      </c>
      <c r="G103" s="38">
        <v>44356</v>
      </c>
    </row>
    <row r="104" spans="6:7" x14ac:dyDescent="0.25">
      <c r="F104" s="44" t="s">
        <v>38</v>
      </c>
      <c r="G104" s="38">
        <v>44356</v>
      </c>
    </row>
    <row r="105" spans="6:7" x14ac:dyDescent="0.25">
      <c r="F105" s="44" t="s">
        <v>39</v>
      </c>
      <c r="G105" s="38">
        <v>44356</v>
      </c>
    </row>
    <row r="106" spans="6:7" x14ac:dyDescent="0.25">
      <c r="F106" s="44" t="s">
        <v>40</v>
      </c>
      <c r="G106" s="38">
        <v>44356</v>
      </c>
    </row>
    <row r="107" spans="6:7" x14ac:dyDescent="0.25">
      <c r="F107" s="44" t="s">
        <v>36</v>
      </c>
      <c r="G107" s="38">
        <v>44356</v>
      </c>
    </row>
    <row r="108" spans="6:7" x14ac:dyDescent="0.25">
      <c r="F108" s="44" t="s">
        <v>105</v>
      </c>
      <c r="G108" s="38">
        <v>44327</v>
      </c>
    </row>
    <row r="109" spans="6:7" x14ac:dyDescent="0.25">
      <c r="F109" s="44" t="s">
        <v>109</v>
      </c>
      <c r="G109" s="38">
        <v>44327</v>
      </c>
    </row>
    <row r="110" spans="6:7" x14ac:dyDescent="0.25">
      <c r="F110" s="44" t="s">
        <v>110</v>
      </c>
      <c r="G110" s="38">
        <v>44327</v>
      </c>
    </row>
    <row r="111" spans="6:7" x14ac:dyDescent="0.25">
      <c r="F111" s="44" t="s">
        <v>111</v>
      </c>
      <c r="G111" s="38">
        <v>44327</v>
      </c>
    </row>
    <row r="112" spans="6:7" x14ac:dyDescent="0.25">
      <c r="F112" s="44" t="s">
        <v>115</v>
      </c>
      <c r="G112" s="38">
        <v>44327</v>
      </c>
    </row>
    <row r="113" spans="6:7" x14ac:dyDescent="0.25">
      <c r="F113" s="44" t="s">
        <v>116</v>
      </c>
      <c r="G113" s="38">
        <v>44328</v>
      </c>
    </row>
    <row r="114" spans="6:7" x14ac:dyDescent="0.25">
      <c r="F114" s="44" t="s">
        <v>112</v>
      </c>
      <c r="G114" s="38">
        <v>44328</v>
      </c>
    </row>
    <row r="115" spans="6:7" x14ac:dyDescent="0.25">
      <c r="F115" s="44" t="s">
        <v>113</v>
      </c>
      <c r="G115" s="38">
        <v>44328</v>
      </c>
    </row>
    <row r="116" spans="6:7" x14ac:dyDescent="0.25">
      <c r="F116" s="44" t="s">
        <v>114</v>
      </c>
      <c r="G116" s="38">
        <v>44328</v>
      </c>
    </row>
    <row r="117" spans="6:7" x14ac:dyDescent="0.25">
      <c r="F117" s="44" t="s">
        <v>108</v>
      </c>
      <c r="G117" s="38">
        <v>44328</v>
      </c>
    </row>
    <row r="118" spans="6:7" x14ac:dyDescent="0.25">
      <c r="F118" s="44" t="s">
        <v>102</v>
      </c>
      <c r="G118" s="38">
        <v>44329</v>
      </c>
    </row>
    <row r="119" spans="6:7" x14ac:dyDescent="0.25">
      <c r="F119" s="44" t="s">
        <v>117</v>
      </c>
      <c r="G119" s="38">
        <v>44329</v>
      </c>
    </row>
    <row r="120" spans="6:7" x14ac:dyDescent="0.25">
      <c r="F120" s="44" t="s">
        <v>118</v>
      </c>
      <c r="G120" s="38">
        <v>44329</v>
      </c>
    </row>
    <row r="121" spans="6:7" x14ac:dyDescent="0.25">
      <c r="F121" s="44" t="s">
        <v>119</v>
      </c>
      <c r="G121" s="38">
        <v>44329</v>
      </c>
    </row>
    <row r="122" spans="6:7" x14ac:dyDescent="0.25">
      <c r="F122" s="44" t="s">
        <v>120</v>
      </c>
      <c r="G122" s="38">
        <v>44329</v>
      </c>
    </row>
    <row r="123" spans="6:7" x14ac:dyDescent="0.25">
      <c r="F123" s="44" t="s">
        <v>121</v>
      </c>
      <c r="G123" s="38">
        <v>44330</v>
      </c>
    </row>
    <row r="124" spans="6:7" x14ac:dyDescent="0.25">
      <c r="F124" s="44" t="s">
        <v>122</v>
      </c>
      <c r="G124" s="38">
        <v>44330</v>
      </c>
    </row>
    <row r="125" spans="6:7" x14ac:dyDescent="0.25">
      <c r="F125" s="44" t="s">
        <v>123</v>
      </c>
      <c r="G125" s="38">
        <v>44330</v>
      </c>
    </row>
    <row r="126" spans="6:7" x14ac:dyDescent="0.25">
      <c r="F126" s="44" t="s">
        <v>124</v>
      </c>
      <c r="G126" s="38">
        <v>44330</v>
      </c>
    </row>
    <row r="127" spans="6:7" x14ac:dyDescent="0.25">
      <c r="F127" s="44" t="s">
        <v>107</v>
      </c>
      <c r="G127" s="38">
        <v>44330</v>
      </c>
    </row>
    <row r="128" spans="6:7" x14ac:dyDescent="0.25">
      <c r="F128" s="44" t="s">
        <v>125</v>
      </c>
      <c r="G128" s="38">
        <v>44334</v>
      </c>
    </row>
    <row r="129" spans="6:7" x14ac:dyDescent="0.25">
      <c r="F129" s="44" t="s">
        <v>103</v>
      </c>
      <c r="G129" s="38">
        <v>44334</v>
      </c>
    </row>
    <row r="130" spans="6:7" x14ac:dyDescent="0.25">
      <c r="F130" s="44" t="s">
        <v>126</v>
      </c>
      <c r="G130" s="38">
        <v>44334</v>
      </c>
    </row>
    <row r="131" spans="6:7" x14ac:dyDescent="0.25">
      <c r="F131" s="44" t="s">
        <v>127</v>
      </c>
      <c r="G131" s="38">
        <v>44334</v>
      </c>
    </row>
    <row r="132" spans="6:7" x14ac:dyDescent="0.25">
      <c r="F132" s="44" t="s">
        <v>128</v>
      </c>
      <c r="G132" s="38">
        <v>44334</v>
      </c>
    </row>
    <row r="133" spans="6:7" x14ac:dyDescent="0.25">
      <c r="F133" s="44" t="s">
        <v>129</v>
      </c>
      <c r="G133" s="38">
        <v>44335</v>
      </c>
    </row>
    <row r="134" spans="6:7" x14ac:dyDescent="0.25">
      <c r="F134" s="44" t="s">
        <v>130</v>
      </c>
      <c r="G134" s="38">
        <v>44335</v>
      </c>
    </row>
    <row r="135" spans="6:7" x14ac:dyDescent="0.25">
      <c r="F135" s="44" t="s">
        <v>131</v>
      </c>
      <c r="G135" s="38">
        <v>44335</v>
      </c>
    </row>
    <row r="136" spans="6:7" x14ac:dyDescent="0.25">
      <c r="F136" s="44" t="s">
        <v>132</v>
      </c>
      <c r="G136" s="38">
        <v>44335</v>
      </c>
    </row>
    <row r="137" spans="6:7" x14ac:dyDescent="0.25">
      <c r="F137" s="44" t="s">
        <v>106</v>
      </c>
      <c r="G137" s="38">
        <v>44335</v>
      </c>
    </row>
    <row r="138" spans="6:7" x14ac:dyDescent="0.25">
      <c r="F138" s="44" t="s">
        <v>133</v>
      </c>
      <c r="G138" s="38">
        <v>44336</v>
      </c>
    </row>
    <row r="139" spans="6:7" x14ac:dyDescent="0.25">
      <c r="F139" s="44" t="s">
        <v>134</v>
      </c>
      <c r="G139" s="38">
        <v>44336</v>
      </c>
    </row>
    <row r="140" spans="6:7" x14ac:dyDescent="0.25">
      <c r="F140" s="44" t="s">
        <v>104</v>
      </c>
      <c r="G140" s="38">
        <v>44336</v>
      </c>
    </row>
    <row r="141" spans="6:7" x14ac:dyDescent="0.25">
      <c r="F141" s="44" t="s">
        <v>135</v>
      </c>
      <c r="G141" s="38">
        <v>44336</v>
      </c>
    </row>
    <row r="142" spans="6:7" x14ac:dyDescent="0.25">
      <c r="F142" s="44" t="s">
        <v>136</v>
      </c>
      <c r="G142" s="38">
        <v>44336</v>
      </c>
    </row>
    <row r="143" spans="6:7" x14ac:dyDescent="0.25">
      <c r="F143" s="44"/>
      <c r="G143" s="38"/>
    </row>
    <row r="144" spans="6:7" x14ac:dyDescent="0.25">
      <c r="F144" s="44"/>
      <c r="G144" s="38"/>
    </row>
    <row r="145" spans="1:19" x14ac:dyDescent="0.25">
      <c r="F145" s="44"/>
      <c r="G145" s="38"/>
    </row>
    <row r="146" spans="1:19" x14ac:dyDescent="0.25">
      <c r="F146" s="44"/>
      <c r="G146" s="38"/>
    </row>
    <row r="147" spans="1:19" x14ac:dyDescent="0.25">
      <c r="F147" s="44"/>
      <c r="G147" s="38"/>
    </row>
    <row r="148" spans="1:19" x14ac:dyDescent="0.25">
      <c r="F148" s="40"/>
      <c r="G148" s="8"/>
    </row>
    <row r="153" spans="1:19" ht="15.75" thickBot="1" x14ac:dyDescent="0.3"/>
    <row r="154" spans="1:19" ht="19.5" thickBot="1" x14ac:dyDescent="0.35">
      <c r="A154" s="64" t="s">
        <v>33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6"/>
    </row>
    <row r="155" spans="1:19" x14ac:dyDescent="0.25">
      <c r="A155" s="70" t="s">
        <v>34</v>
      </c>
      <c r="B155" s="70"/>
      <c r="C155" s="70"/>
      <c r="D155" s="70"/>
      <c r="E155" s="30"/>
      <c r="F155" s="70" t="s">
        <v>35</v>
      </c>
      <c r="G155" s="70"/>
      <c r="H155" s="70"/>
      <c r="I155" s="70"/>
      <c r="J155" s="70"/>
      <c r="K155" s="30"/>
      <c r="L155" s="70" t="s">
        <v>101</v>
      </c>
      <c r="M155" s="70"/>
      <c r="O155" s="70" t="s">
        <v>153</v>
      </c>
      <c r="P155" s="70"/>
      <c r="Q155" s="70"/>
      <c r="R155" s="70"/>
      <c r="S155" s="70"/>
    </row>
    <row r="156" spans="1:19" x14ac:dyDescent="0.25">
      <c r="A156" s="67" t="s">
        <v>4</v>
      </c>
      <c r="B156" s="17" t="s">
        <v>146</v>
      </c>
      <c r="C156" s="17" t="s">
        <v>145</v>
      </c>
      <c r="D156" s="17" t="s">
        <v>147</v>
      </c>
      <c r="E156" s="4"/>
      <c r="F156" s="67" t="s">
        <v>4</v>
      </c>
      <c r="G156" s="17" t="s">
        <v>146</v>
      </c>
      <c r="H156" s="33" t="s">
        <v>4</v>
      </c>
      <c r="I156" s="17" t="s">
        <v>145</v>
      </c>
      <c r="K156" s="30"/>
      <c r="L156" s="67" t="s">
        <v>4</v>
      </c>
      <c r="M156" s="17" t="s">
        <v>146</v>
      </c>
      <c r="O156" s="67" t="s">
        <v>4</v>
      </c>
      <c r="P156" s="17" t="s">
        <v>154</v>
      </c>
      <c r="Q156" s="55" t="s">
        <v>4</v>
      </c>
      <c r="R156" s="17" t="s">
        <v>155</v>
      </c>
    </row>
    <row r="157" spans="1:19" x14ac:dyDescent="0.25">
      <c r="A157" s="68"/>
      <c r="B157" s="36" t="s">
        <v>20</v>
      </c>
      <c r="C157" s="36" t="s">
        <v>22</v>
      </c>
      <c r="D157" s="36" t="s">
        <v>24</v>
      </c>
      <c r="F157" s="68"/>
      <c r="G157" s="37" t="s">
        <v>31</v>
      </c>
      <c r="H157" s="34"/>
      <c r="I157" s="37" t="s">
        <v>31</v>
      </c>
      <c r="L157" s="68"/>
      <c r="M157" s="37" t="s">
        <v>31</v>
      </c>
      <c r="O157" s="68"/>
      <c r="P157" s="37" t="s">
        <v>31</v>
      </c>
      <c r="Q157" s="56"/>
      <c r="R157" s="37" t="s">
        <v>31</v>
      </c>
    </row>
    <row r="158" spans="1:19" x14ac:dyDescent="0.25">
      <c r="A158" s="69"/>
      <c r="B158" s="18" t="s">
        <v>31</v>
      </c>
      <c r="C158" s="18" t="s">
        <v>31</v>
      </c>
      <c r="D158" s="18" t="s">
        <v>31</v>
      </c>
      <c r="F158" s="69"/>
      <c r="G158" s="2" t="s">
        <v>17</v>
      </c>
      <c r="H158" s="35"/>
      <c r="I158" s="2" t="s">
        <v>18</v>
      </c>
      <c r="L158" s="69"/>
      <c r="M158" s="2"/>
      <c r="O158" s="69"/>
      <c r="P158" s="2" t="s">
        <v>17</v>
      </c>
      <c r="Q158" s="57"/>
      <c r="R158" s="2" t="s">
        <v>156</v>
      </c>
    </row>
    <row r="159" spans="1:19" x14ac:dyDescent="0.25">
      <c r="A159" s="31">
        <v>0</v>
      </c>
      <c r="B159" s="32">
        <v>44249</v>
      </c>
      <c r="C159" s="32">
        <v>44309</v>
      </c>
      <c r="D159" s="32">
        <v>44370</v>
      </c>
      <c r="F159" s="44" t="s">
        <v>41</v>
      </c>
      <c r="G159" s="38">
        <v>44307</v>
      </c>
      <c r="H159" s="35">
        <v>0</v>
      </c>
      <c r="I159" s="38">
        <v>44370</v>
      </c>
      <c r="L159" s="45" t="s">
        <v>105</v>
      </c>
      <c r="M159" s="38">
        <v>44418</v>
      </c>
      <c r="O159" s="44" t="s">
        <v>41</v>
      </c>
      <c r="P159" s="38">
        <v>44307</v>
      </c>
      <c r="Q159" s="57">
        <v>0</v>
      </c>
      <c r="R159" s="38">
        <v>44523</v>
      </c>
    </row>
    <row r="160" spans="1:19" x14ac:dyDescent="0.25">
      <c r="A160" s="29">
        <v>9</v>
      </c>
      <c r="B160" s="32">
        <v>44246</v>
      </c>
      <c r="C160" s="32">
        <v>44308</v>
      </c>
      <c r="D160" s="32">
        <v>44369</v>
      </c>
      <c r="F160" s="44" t="s">
        <v>42</v>
      </c>
      <c r="G160" s="38">
        <v>44307</v>
      </c>
      <c r="H160" s="29">
        <v>9</v>
      </c>
      <c r="I160" s="38">
        <v>44369</v>
      </c>
      <c r="L160" s="45" t="s">
        <v>109</v>
      </c>
      <c r="M160" s="38">
        <v>44418</v>
      </c>
      <c r="O160" s="44" t="s">
        <v>42</v>
      </c>
      <c r="P160" s="38">
        <v>44307</v>
      </c>
      <c r="Q160" s="29">
        <v>9</v>
      </c>
      <c r="R160" s="38">
        <v>44522</v>
      </c>
    </row>
    <row r="161" spans="1:18" x14ac:dyDescent="0.25">
      <c r="A161" s="29">
        <v>8</v>
      </c>
      <c r="B161" s="32">
        <v>44245</v>
      </c>
      <c r="C161" s="32">
        <v>44307</v>
      </c>
      <c r="D161" s="32">
        <v>44368</v>
      </c>
      <c r="F161" s="44" t="s">
        <v>43</v>
      </c>
      <c r="G161" s="38">
        <v>44307</v>
      </c>
      <c r="H161" s="29">
        <v>8</v>
      </c>
      <c r="I161" s="38">
        <v>44368</v>
      </c>
      <c r="L161" s="45" t="s">
        <v>110</v>
      </c>
      <c r="M161" s="38">
        <v>44419</v>
      </c>
      <c r="O161" s="44" t="s">
        <v>43</v>
      </c>
      <c r="P161" s="38">
        <v>44307</v>
      </c>
      <c r="Q161" s="29">
        <v>8</v>
      </c>
      <c r="R161" s="38">
        <v>44519</v>
      </c>
    </row>
    <row r="162" spans="1:18" x14ac:dyDescent="0.25">
      <c r="A162" s="29">
        <v>7</v>
      </c>
      <c r="B162" s="32">
        <v>44244</v>
      </c>
      <c r="C162" s="32">
        <v>44306</v>
      </c>
      <c r="D162" s="32">
        <v>44365</v>
      </c>
      <c r="F162" s="44" t="s">
        <v>44</v>
      </c>
      <c r="G162" s="38">
        <v>44307</v>
      </c>
      <c r="H162" s="29">
        <v>7</v>
      </c>
      <c r="I162" s="38">
        <v>44365</v>
      </c>
      <c r="L162" s="45" t="s">
        <v>111</v>
      </c>
      <c r="M162" s="38">
        <v>44419</v>
      </c>
      <c r="O162" s="44" t="s">
        <v>44</v>
      </c>
      <c r="P162" s="38">
        <v>44307</v>
      </c>
      <c r="Q162" s="29">
        <v>7</v>
      </c>
      <c r="R162" s="38">
        <v>44518</v>
      </c>
    </row>
    <row r="163" spans="1:18" x14ac:dyDescent="0.25">
      <c r="A163" s="29">
        <v>6</v>
      </c>
      <c r="B163" s="32">
        <v>44243</v>
      </c>
      <c r="C163" s="32">
        <v>44305</v>
      </c>
      <c r="D163" s="32">
        <v>44364</v>
      </c>
      <c r="F163" s="44" t="s">
        <v>45</v>
      </c>
      <c r="G163" s="38">
        <v>44307</v>
      </c>
      <c r="H163" s="29">
        <v>6</v>
      </c>
      <c r="I163" s="38">
        <v>44364</v>
      </c>
      <c r="L163" s="45" t="s">
        <v>115</v>
      </c>
      <c r="M163" s="38">
        <v>44420</v>
      </c>
      <c r="O163" s="44" t="s">
        <v>45</v>
      </c>
      <c r="P163" s="38">
        <v>44307</v>
      </c>
      <c r="Q163" s="29">
        <v>6</v>
      </c>
      <c r="R163" s="38">
        <v>44517</v>
      </c>
    </row>
    <row r="164" spans="1:18" x14ac:dyDescent="0.25">
      <c r="A164" s="29">
        <v>5</v>
      </c>
      <c r="B164" s="32">
        <v>44242</v>
      </c>
      <c r="C164" s="32">
        <v>44302</v>
      </c>
      <c r="D164" s="32">
        <v>44363</v>
      </c>
      <c r="F164" s="44" t="s">
        <v>46</v>
      </c>
      <c r="G164" s="38">
        <v>44308</v>
      </c>
      <c r="H164" s="29">
        <v>5</v>
      </c>
      <c r="I164" s="38">
        <v>44363</v>
      </c>
      <c r="L164" s="45" t="s">
        <v>116</v>
      </c>
      <c r="M164" s="38">
        <v>44420</v>
      </c>
      <c r="O164" s="44" t="s">
        <v>46</v>
      </c>
      <c r="P164" s="38">
        <v>44308</v>
      </c>
      <c r="Q164" s="29">
        <v>5</v>
      </c>
      <c r="R164" s="38">
        <v>44516</v>
      </c>
    </row>
    <row r="165" spans="1:18" x14ac:dyDescent="0.25">
      <c r="A165" s="29">
        <v>4</v>
      </c>
      <c r="B165" s="32">
        <v>44239</v>
      </c>
      <c r="C165" s="32">
        <v>44301</v>
      </c>
      <c r="D165" s="32">
        <v>44362</v>
      </c>
      <c r="F165" s="44" t="s">
        <v>47</v>
      </c>
      <c r="G165" s="38">
        <v>44308</v>
      </c>
      <c r="H165" s="29">
        <v>4</v>
      </c>
      <c r="I165" s="38">
        <v>44362</v>
      </c>
      <c r="L165" s="45" t="s">
        <v>112</v>
      </c>
      <c r="M165" s="38">
        <v>44421</v>
      </c>
      <c r="O165" s="44" t="s">
        <v>47</v>
      </c>
      <c r="P165" s="38">
        <v>44308</v>
      </c>
      <c r="Q165" s="29">
        <v>4</v>
      </c>
      <c r="R165" s="38">
        <v>44512</v>
      </c>
    </row>
    <row r="166" spans="1:18" x14ac:dyDescent="0.25">
      <c r="A166" s="29">
        <v>3</v>
      </c>
      <c r="B166" s="32">
        <v>44238</v>
      </c>
      <c r="C166" s="32">
        <v>44300</v>
      </c>
      <c r="D166" s="32">
        <v>44358</v>
      </c>
      <c r="F166" s="44" t="s">
        <v>48</v>
      </c>
      <c r="G166" s="38">
        <v>44308</v>
      </c>
      <c r="H166" s="29">
        <v>3</v>
      </c>
      <c r="I166" s="38">
        <v>44358</v>
      </c>
      <c r="L166" s="45" t="s">
        <v>113</v>
      </c>
      <c r="M166" s="38">
        <v>44421</v>
      </c>
      <c r="O166" s="44" t="s">
        <v>48</v>
      </c>
      <c r="P166" s="38">
        <v>44308</v>
      </c>
      <c r="Q166" s="29">
        <v>3</v>
      </c>
      <c r="R166" s="38">
        <v>44511</v>
      </c>
    </row>
    <row r="167" spans="1:18" x14ac:dyDescent="0.25">
      <c r="A167" s="29">
        <v>2</v>
      </c>
      <c r="B167" s="32">
        <v>44237</v>
      </c>
      <c r="C167" s="32">
        <v>44299</v>
      </c>
      <c r="D167" s="32">
        <v>44357</v>
      </c>
      <c r="F167" s="44" t="s">
        <v>49</v>
      </c>
      <c r="G167" s="38">
        <v>44308</v>
      </c>
      <c r="H167" s="29">
        <v>2</v>
      </c>
      <c r="I167" s="38">
        <v>44357</v>
      </c>
      <c r="L167" s="45" t="s">
        <v>114</v>
      </c>
      <c r="M167" s="38">
        <v>44425</v>
      </c>
      <c r="O167" s="44" t="s">
        <v>49</v>
      </c>
      <c r="P167" s="38">
        <v>44308</v>
      </c>
      <c r="Q167" s="29">
        <v>2</v>
      </c>
      <c r="R167" s="38">
        <v>44510</v>
      </c>
    </row>
    <row r="168" spans="1:18" x14ac:dyDescent="0.25">
      <c r="A168" s="29">
        <v>1</v>
      </c>
      <c r="B168" s="32">
        <v>44236</v>
      </c>
      <c r="C168" s="32">
        <v>44298</v>
      </c>
      <c r="D168" s="32">
        <v>44356</v>
      </c>
      <c r="F168" s="44" t="s">
        <v>50</v>
      </c>
      <c r="G168" s="38">
        <v>44308</v>
      </c>
      <c r="H168" s="29">
        <v>1</v>
      </c>
      <c r="I168" s="38">
        <v>44356</v>
      </c>
      <c r="L168" s="45" t="s">
        <v>108</v>
      </c>
      <c r="M168" s="38">
        <v>44425</v>
      </c>
      <c r="O168" s="44" t="s">
        <v>50</v>
      </c>
      <c r="P168" s="38">
        <v>44308</v>
      </c>
      <c r="Q168" s="29">
        <v>1</v>
      </c>
      <c r="R168" s="38">
        <v>44509</v>
      </c>
    </row>
    <row r="169" spans="1:18" x14ac:dyDescent="0.25">
      <c r="F169" s="44" t="s">
        <v>51</v>
      </c>
      <c r="G169" s="38">
        <v>44309</v>
      </c>
      <c r="L169" s="45" t="s">
        <v>102</v>
      </c>
      <c r="M169" s="38">
        <v>44426</v>
      </c>
      <c r="O169" s="44" t="s">
        <v>51</v>
      </c>
      <c r="P169" s="38">
        <v>44309</v>
      </c>
    </row>
    <row r="170" spans="1:18" x14ac:dyDescent="0.25">
      <c r="F170" s="44" t="s">
        <v>52</v>
      </c>
      <c r="G170" s="38">
        <v>44309</v>
      </c>
      <c r="L170" s="45" t="s">
        <v>117</v>
      </c>
      <c r="M170" s="38">
        <v>44426</v>
      </c>
      <c r="O170" s="44" t="s">
        <v>52</v>
      </c>
      <c r="P170" s="38">
        <v>44309</v>
      </c>
    </row>
    <row r="171" spans="1:18" x14ac:dyDescent="0.25">
      <c r="F171" s="44" t="s">
        <v>53</v>
      </c>
      <c r="G171" s="38">
        <v>44309</v>
      </c>
      <c r="L171" s="45" t="s">
        <v>118</v>
      </c>
      <c r="M171" s="38">
        <v>44427</v>
      </c>
      <c r="O171" s="44" t="s">
        <v>53</v>
      </c>
      <c r="P171" s="38">
        <v>44309</v>
      </c>
    </row>
    <row r="172" spans="1:18" x14ac:dyDescent="0.25">
      <c r="F172" s="44" t="s">
        <v>54</v>
      </c>
      <c r="G172" s="38">
        <v>44309</v>
      </c>
      <c r="L172" s="45" t="s">
        <v>119</v>
      </c>
      <c r="M172" s="38">
        <v>44427</v>
      </c>
      <c r="O172" s="44" t="s">
        <v>54</v>
      </c>
      <c r="P172" s="38">
        <v>44309</v>
      </c>
    </row>
    <row r="173" spans="1:18" x14ac:dyDescent="0.25">
      <c r="A173" s="11"/>
      <c r="F173" s="44" t="s">
        <v>55</v>
      </c>
      <c r="G173" s="38">
        <v>44309</v>
      </c>
      <c r="L173" s="45" t="s">
        <v>120</v>
      </c>
      <c r="M173" s="38">
        <v>44428</v>
      </c>
      <c r="O173" s="44" t="s">
        <v>55</v>
      </c>
      <c r="P173" s="38">
        <v>44309</v>
      </c>
    </row>
    <row r="174" spans="1:18" x14ac:dyDescent="0.25">
      <c r="A174" s="11"/>
      <c r="F174" s="44" t="s">
        <v>56</v>
      </c>
      <c r="G174" s="38">
        <v>44312</v>
      </c>
      <c r="L174" s="45" t="s">
        <v>121</v>
      </c>
      <c r="M174" s="38">
        <v>44428</v>
      </c>
      <c r="O174" s="44" t="s">
        <v>56</v>
      </c>
      <c r="P174" s="38">
        <v>44312</v>
      </c>
    </row>
    <row r="175" spans="1:18" x14ac:dyDescent="0.25">
      <c r="A175" s="11"/>
      <c r="F175" s="44" t="s">
        <v>57</v>
      </c>
      <c r="G175" s="38">
        <v>44312</v>
      </c>
      <c r="L175" s="45" t="s">
        <v>122</v>
      </c>
      <c r="M175" s="38">
        <v>44431</v>
      </c>
      <c r="O175" s="44" t="s">
        <v>57</v>
      </c>
      <c r="P175" s="38">
        <v>44312</v>
      </c>
    </row>
    <row r="176" spans="1:18" x14ac:dyDescent="0.25">
      <c r="F176" s="44" t="s">
        <v>58</v>
      </c>
      <c r="G176" s="38">
        <v>44312</v>
      </c>
      <c r="L176" s="45" t="s">
        <v>123</v>
      </c>
      <c r="M176" s="38">
        <v>44431</v>
      </c>
      <c r="O176" s="44" t="s">
        <v>58</v>
      </c>
      <c r="P176" s="38">
        <v>44312</v>
      </c>
    </row>
    <row r="177" spans="6:16" x14ac:dyDescent="0.25">
      <c r="F177" s="44" t="s">
        <v>59</v>
      </c>
      <c r="G177" s="38">
        <v>44312</v>
      </c>
      <c r="L177" s="45" t="s">
        <v>124</v>
      </c>
      <c r="M177" s="38">
        <v>44432</v>
      </c>
      <c r="O177" s="44" t="s">
        <v>59</v>
      </c>
      <c r="P177" s="38">
        <v>44312</v>
      </c>
    </row>
    <row r="178" spans="6:16" x14ac:dyDescent="0.25">
      <c r="F178" s="44" t="s">
        <v>60</v>
      </c>
      <c r="G178" s="38">
        <v>44312</v>
      </c>
      <c r="L178" s="45" t="s">
        <v>107</v>
      </c>
      <c r="M178" s="38">
        <v>44432</v>
      </c>
      <c r="O178" s="44" t="s">
        <v>60</v>
      </c>
      <c r="P178" s="38">
        <v>44312</v>
      </c>
    </row>
    <row r="179" spans="6:16" x14ac:dyDescent="0.25">
      <c r="F179" s="44" t="s">
        <v>61</v>
      </c>
      <c r="G179" s="38">
        <v>44313</v>
      </c>
      <c r="L179" s="45" t="s">
        <v>125</v>
      </c>
      <c r="M179" s="38">
        <v>44433</v>
      </c>
      <c r="O179" s="44" t="s">
        <v>61</v>
      </c>
      <c r="P179" s="38">
        <v>44313</v>
      </c>
    </row>
    <row r="180" spans="6:16" x14ac:dyDescent="0.25">
      <c r="F180" s="44" t="s">
        <v>62</v>
      </c>
      <c r="G180" s="38">
        <v>44313</v>
      </c>
      <c r="L180" s="45" t="s">
        <v>103</v>
      </c>
      <c r="M180" s="38">
        <v>44433</v>
      </c>
      <c r="O180" s="44" t="s">
        <v>62</v>
      </c>
      <c r="P180" s="38">
        <v>44313</v>
      </c>
    </row>
    <row r="181" spans="6:16" x14ac:dyDescent="0.25">
      <c r="F181" s="44" t="s">
        <v>63</v>
      </c>
      <c r="G181" s="38">
        <v>44313</v>
      </c>
      <c r="L181" s="45" t="s">
        <v>126</v>
      </c>
      <c r="M181" s="38">
        <v>44434</v>
      </c>
      <c r="O181" s="44" t="s">
        <v>63</v>
      </c>
      <c r="P181" s="38">
        <v>44313</v>
      </c>
    </row>
    <row r="182" spans="6:16" x14ac:dyDescent="0.25">
      <c r="F182" s="44" t="s">
        <v>64</v>
      </c>
      <c r="G182" s="38">
        <v>44313</v>
      </c>
      <c r="L182" s="45" t="s">
        <v>127</v>
      </c>
      <c r="M182" s="38">
        <v>44434</v>
      </c>
      <c r="O182" s="44" t="s">
        <v>64</v>
      </c>
      <c r="P182" s="38">
        <v>44313</v>
      </c>
    </row>
    <row r="183" spans="6:16" x14ac:dyDescent="0.25">
      <c r="F183" s="44" t="s">
        <v>65</v>
      </c>
      <c r="G183" s="38">
        <v>44313</v>
      </c>
      <c r="L183" s="45" t="s">
        <v>128</v>
      </c>
      <c r="M183" s="38">
        <v>44435</v>
      </c>
      <c r="O183" s="44" t="s">
        <v>65</v>
      </c>
      <c r="P183" s="38">
        <v>44313</v>
      </c>
    </row>
    <row r="184" spans="6:16" x14ac:dyDescent="0.25">
      <c r="F184" s="44" t="s">
        <v>66</v>
      </c>
      <c r="G184" s="38">
        <v>44314</v>
      </c>
      <c r="L184" s="45" t="s">
        <v>129</v>
      </c>
      <c r="M184" s="38">
        <v>44435</v>
      </c>
      <c r="O184" s="44" t="s">
        <v>66</v>
      </c>
      <c r="P184" s="38">
        <v>44314</v>
      </c>
    </row>
    <row r="185" spans="6:16" x14ac:dyDescent="0.25">
      <c r="F185" s="44" t="s">
        <v>67</v>
      </c>
      <c r="G185" s="38">
        <v>44314</v>
      </c>
      <c r="L185" s="45" t="s">
        <v>130</v>
      </c>
      <c r="M185" s="38">
        <v>44438</v>
      </c>
      <c r="O185" s="44" t="s">
        <v>67</v>
      </c>
      <c r="P185" s="38">
        <v>44314</v>
      </c>
    </row>
    <row r="186" spans="6:16" x14ac:dyDescent="0.25">
      <c r="F186" s="44" t="s">
        <v>68</v>
      </c>
      <c r="G186" s="38">
        <v>44314</v>
      </c>
      <c r="L186" s="45" t="s">
        <v>131</v>
      </c>
      <c r="M186" s="38">
        <v>44438</v>
      </c>
      <c r="O186" s="44" t="s">
        <v>68</v>
      </c>
      <c r="P186" s="38">
        <v>44314</v>
      </c>
    </row>
    <row r="187" spans="6:16" x14ac:dyDescent="0.25">
      <c r="F187" s="44" t="s">
        <v>69</v>
      </c>
      <c r="G187" s="38">
        <v>44314</v>
      </c>
      <c r="L187" s="45" t="s">
        <v>132</v>
      </c>
      <c r="M187" s="38">
        <v>44439</v>
      </c>
      <c r="O187" s="44" t="s">
        <v>69</v>
      </c>
      <c r="P187" s="38">
        <v>44314</v>
      </c>
    </row>
    <row r="188" spans="6:16" x14ac:dyDescent="0.25">
      <c r="F188" s="44" t="s">
        <v>70</v>
      </c>
      <c r="G188" s="38">
        <v>44314</v>
      </c>
      <c r="L188" s="45" t="s">
        <v>106</v>
      </c>
      <c r="M188" s="38">
        <v>44439</v>
      </c>
      <c r="O188" s="44" t="s">
        <v>70</v>
      </c>
      <c r="P188" s="38">
        <v>44314</v>
      </c>
    </row>
    <row r="189" spans="6:16" x14ac:dyDescent="0.25">
      <c r="F189" s="44" t="s">
        <v>71</v>
      </c>
      <c r="G189" s="38">
        <v>44315</v>
      </c>
      <c r="L189" s="45" t="s">
        <v>133</v>
      </c>
      <c r="M189" s="38">
        <v>44440</v>
      </c>
      <c r="O189" s="44" t="s">
        <v>71</v>
      </c>
      <c r="P189" s="38">
        <v>44315</v>
      </c>
    </row>
    <row r="190" spans="6:16" x14ac:dyDescent="0.25">
      <c r="F190" s="44" t="s">
        <v>72</v>
      </c>
      <c r="G190" s="38">
        <v>44315</v>
      </c>
      <c r="L190" s="45" t="s">
        <v>134</v>
      </c>
      <c r="M190" s="38">
        <v>44440</v>
      </c>
      <c r="O190" s="44" t="s">
        <v>72</v>
      </c>
      <c r="P190" s="38">
        <v>44315</v>
      </c>
    </row>
    <row r="191" spans="6:16" x14ac:dyDescent="0.25">
      <c r="F191" s="44" t="s">
        <v>73</v>
      </c>
      <c r="G191" s="38">
        <v>44315</v>
      </c>
      <c r="L191" s="45" t="s">
        <v>104</v>
      </c>
      <c r="M191" s="38">
        <v>44441</v>
      </c>
      <c r="O191" s="44" t="s">
        <v>73</v>
      </c>
      <c r="P191" s="38">
        <v>44315</v>
      </c>
    </row>
    <row r="192" spans="6:16" x14ac:dyDescent="0.25">
      <c r="F192" s="44" t="s">
        <v>74</v>
      </c>
      <c r="G192" s="38">
        <v>44315</v>
      </c>
      <c r="L192" s="45" t="s">
        <v>135</v>
      </c>
      <c r="M192" s="38">
        <v>44441</v>
      </c>
      <c r="O192" s="44" t="s">
        <v>74</v>
      </c>
      <c r="P192" s="38">
        <v>44315</v>
      </c>
    </row>
    <row r="193" spans="6:16" x14ac:dyDescent="0.25">
      <c r="F193" s="44" t="s">
        <v>75</v>
      </c>
      <c r="G193" s="38">
        <v>44315</v>
      </c>
      <c r="L193" s="45" t="s">
        <v>136</v>
      </c>
      <c r="M193" s="38">
        <v>44442</v>
      </c>
      <c r="O193" s="44" t="s">
        <v>75</v>
      </c>
      <c r="P193" s="38">
        <v>44315</v>
      </c>
    </row>
    <row r="194" spans="6:16" x14ac:dyDescent="0.25">
      <c r="F194" s="44" t="s">
        <v>76</v>
      </c>
      <c r="G194" s="38">
        <v>44316</v>
      </c>
      <c r="L194" s="45" t="s">
        <v>41</v>
      </c>
      <c r="M194" s="38">
        <v>44442</v>
      </c>
      <c r="O194" s="44" t="s">
        <v>76</v>
      </c>
      <c r="P194" s="38">
        <v>44316</v>
      </c>
    </row>
    <row r="195" spans="6:16" x14ac:dyDescent="0.25">
      <c r="F195" s="44" t="s">
        <v>77</v>
      </c>
      <c r="G195" s="38">
        <v>44316</v>
      </c>
      <c r="L195" s="45" t="s">
        <v>42</v>
      </c>
      <c r="M195" s="38">
        <v>44445</v>
      </c>
      <c r="O195" s="44" t="s">
        <v>77</v>
      </c>
      <c r="P195" s="38">
        <v>44316</v>
      </c>
    </row>
    <row r="196" spans="6:16" x14ac:dyDescent="0.25">
      <c r="F196" s="44" t="s">
        <v>78</v>
      </c>
      <c r="G196" s="38">
        <v>44316</v>
      </c>
      <c r="L196" s="45" t="s">
        <v>43</v>
      </c>
      <c r="M196" s="38">
        <v>44445</v>
      </c>
      <c r="O196" s="44" t="s">
        <v>78</v>
      </c>
      <c r="P196" s="38">
        <v>44316</v>
      </c>
    </row>
    <row r="197" spans="6:16" x14ac:dyDescent="0.25">
      <c r="F197" s="44" t="s">
        <v>79</v>
      </c>
      <c r="G197" s="38">
        <v>44316</v>
      </c>
      <c r="L197" s="45" t="s">
        <v>44</v>
      </c>
      <c r="M197" s="38">
        <v>44446</v>
      </c>
      <c r="O197" s="44" t="s">
        <v>79</v>
      </c>
      <c r="P197" s="38">
        <v>44316</v>
      </c>
    </row>
    <row r="198" spans="6:16" x14ac:dyDescent="0.25">
      <c r="F198" s="44" t="s">
        <v>80</v>
      </c>
      <c r="G198" s="38">
        <v>44316</v>
      </c>
      <c r="L198" s="45" t="s">
        <v>45</v>
      </c>
      <c r="M198" s="38">
        <v>44446</v>
      </c>
      <c r="O198" s="44" t="s">
        <v>80</v>
      </c>
      <c r="P198" s="38">
        <v>44316</v>
      </c>
    </row>
    <row r="199" spans="6:16" x14ac:dyDescent="0.25">
      <c r="F199" s="44" t="s">
        <v>81</v>
      </c>
      <c r="G199" s="38">
        <v>44319</v>
      </c>
      <c r="L199" s="45" t="s">
        <v>46</v>
      </c>
      <c r="M199" s="38">
        <v>44447</v>
      </c>
      <c r="O199" s="44" t="s">
        <v>81</v>
      </c>
      <c r="P199" s="38">
        <v>44319</v>
      </c>
    </row>
    <row r="200" spans="6:16" x14ac:dyDescent="0.25">
      <c r="F200" s="44" t="s">
        <v>82</v>
      </c>
      <c r="G200" s="38">
        <v>44319</v>
      </c>
      <c r="L200" s="45" t="s">
        <v>47</v>
      </c>
      <c r="M200" s="38">
        <v>44447</v>
      </c>
      <c r="O200" s="44" t="s">
        <v>82</v>
      </c>
      <c r="P200" s="38">
        <v>44319</v>
      </c>
    </row>
    <row r="201" spans="6:16" x14ac:dyDescent="0.25">
      <c r="F201" s="44" t="s">
        <v>83</v>
      </c>
      <c r="G201" s="38">
        <v>44319</v>
      </c>
      <c r="L201" s="45" t="s">
        <v>48</v>
      </c>
      <c r="M201" s="38">
        <v>44448</v>
      </c>
      <c r="O201" s="44" t="s">
        <v>83</v>
      </c>
      <c r="P201" s="38">
        <v>44319</v>
      </c>
    </row>
    <row r="202" spans="6:16" x14ac:dyDescent="0.25">
      <c r="F202" s="44" t="s">
        <v>84</v>
      </c>
      <c r="G202" s="38">
        <v>44319</v>
      </c>
      <c r="L202" s="45" t="s">
        <v>49</v>
      </c>
      <c r="M202" s="38">
        <v>44448</v>
      </c>
      <c r="O202" s="44" t="s">
        <v>84</v>
      </c>
      <c r="P202" s="38">
        <v>44319</v>
      </c>
    </row>
    <row r="203" spans="6:16" x14ac:dyDescent="0.25">
      <c r="F203" s="44" t="s">
        <v>85</v>
      </c>
      <c r="G203" s="38">
        <v>44319</v>
      </c>
      <c r="L203" s="45" t="s">
        <v>50</v>
      </c>
      <c r="M203" s="38">
        <v>44449</v>
      </c>
      <c r="O203" s="44" t="s">
        <v>85</v>
      </c>
      <c r="P203" s="38">
        <v>44319</v>
      </c>
    </row>
    <row r="204" spans="6:16" x14ac:dyDescent="0.25">
      <c r="F204" s="44" t="s">
        <v>86</v>
      </c>
      <c r="G204" s="38">
        <v>44320</v>
      </c>
      <c r="L204" s="45" t="s">
        <v>51</v>
      </c>
      <c r="M204" s="38">
        <v>44449</v>
      </c>
      <c r="O204" s="44" t="s">
        <v>86</v>
      </c>
      <c r="P204" s="38">
        <v>44320</v>
      </c>
    </row>
    <row r="205" spans="6:16" x14ac:dyDescent="0.25">
      <c r="F205" s="44" t="s">
        <v>87</v>
      </c>
      <c r="G205" s="38">
        <v>44320</v>
      </c>
      <c r="L205" s="45" t="s">
        <v>52</v>
      </c>
      <c r="M205" s="38">
        <v>44452</v>
      </c>
      <c r="O205" s="44" t="s">
        <v>87</v>
      </c>
      <c r="P205" s="38">
        <v>44320</v>
      </c>
    </row>
    <row r="206" spans="6:16" x14ac:dyDescent="0.25">
      <c r="F206" s="44" t="s">
        <v>88</v>
      </c>
      <c r="G206" s="38">
        <v>44320</v>
      </c>
      <c r="L206" s="45" t="s">
        <v>53</v>
      </c>
      <c r="M206" s="38">
        <v>44452</v>
      </c>
      <c r="O206" s="44" t="s">
        <v>88</v>
      </c>
      <c r="P206" s="38">
        <v>44320</v>
      </c>
    </row>
    <row r="207" spans="6:16" x14ac:dyDescent="0.25">
      <c r="F207" s="44" t="s">
        <v>89</v>
      </c>
      <c r="G207" s="38">
        <v>44320</v>
      </c>
      <c r="L207" s="45" t="s">
        <v>54</v>
      </c>
      <c r="M207" s="38">
        <v>44453</v>
      </c>
      <c r="O207" s="44" t="s">
        <v>89</v>
      </c>
      <c r="P207" s="38">
        <v>44320</v>
      </c>
    </row>
    <row r="208" spans="6:16" x14ac:dyDescent="0.25">
      <c r="F208" s="44" t="s">
        <v>90</v>
      </c>
      <c r="G208" s="38">
        <v>44320</v>
      </c>
      <c r="L208" s="45" t="s">
        <v>55</v>
      </c>
      <c r="M208" s="38">
        <v>44453</v>
      </c>
      <c r="O208" s="44" t="s">
        <v>90</v>
      </c>
      <c r="P208" s="38">
        <v>44320</v>
      </c>
    </row>
    <row r="209" spans="6:16" x14ac:dyDescent="0.25">
      <c r="F209" s="44" t="s">
        <v>91</v>
      </c>
      <c r="G209" s="38">
        <v>44321</v>
      </c>
      <c r="L209" s="45" t="s">
        <v>56</v>
      </c>
      <c r="M209" s="38">
        <v>44454</v>
      </c>
      <c r="O209" s="44" t="s">
        <v>91</v>
      </c>
      <c r="P209" s="38">
        <v>44321</v>
      </c>
    </row>
    <row r="210" spans="6:16" x14ac:dyDescent="0.25">
      <c r="F210" s="44" t="s">
        <v>92</v>
      </c>
      <c r="G210" s="38">
        <v>44321</v>
      </c>
      <c r="L210" s="45" t="s">
        <v>57</v>
      </c>
      <c r="M210" s="38">
        <v>44454</v>
      </c>
      <c r="O210" s="44" t="s">
        <v>92</v>
      </c>
      <c r="P210" s="38">
        <v>44321</v>
      </c>
    </row>
    <row r="211" spans="6:16" x14ac:dyDescent="0.25">
      <c r="F211" s="44" t="s">
        <v>93</v>
      </c>
      <c r="G211" s="38">
        <v>44321</v>
      </c>
      <c r="L211" s="45" t="s">
        <v>58</v>
      </c>
      <c r="M211" s="38">
        <v>44455</v>
      </c>
      <c r="O211" s="44" t="s">
        <v>93</v>
      </c>
      <c r="P211" s="38">
        <v>44321</v>
      </c>
    </row>
    <row r="212" spans="6:16" x14ac:dyDescent="0.25">
      <c r="F212" s="44" t="s">
        <v>94</v>
      </c>
      <c r="G212" s="38">
        <v>44321</v>
      </c>
      <c r="L212" s="45" t="s">
        <v>59</v>
      </c>
      <c r="M212" s="38">
        <v>44455</v>
      </c>
      <c r="O212" s="44" t="s">
        <v>94</v>
      </c>
      <c r="P212" s="38">
        <v>44321</v>
      </c>
    </row>
    <row r="213" spans="6:16" x14ac:dyDescent="0.25">
      <c r="F213" s="44" t="s">
        <v>95</v>
      </c>
      <c r="G213" s="38">
        <v>44321</v>
      </c>
      <c r="L213" s="45" t="s">
        <v>60</v>
      </c>
      <c r="M213" s="38">
        <v>44456</v>
      </c>
      <c r="O213" s="44" t="s">
        <v>95</v>
      </c>
      <c r="P213" s="38">
        <v>44321</v>
      </c>
    </row>
    <row r="214" spans="6:16" x14ac:dyDescent="0.25">
      <c r="F214" s="44" t="s">
        <v>96</v>
      </c>
      <c r="G214" s="38">
        <v>44322</v>
      </c>
      <c r="L214" s="45" t="s">
        <v>61</v>
      </c>
      <c r="M214" s="38">
        <v>44456</v>
      </c>
      <c r="O214" s="44" t="s">
        <v>96</v>
      </c>
      <c r="P214" s="38">
        <v>44322</v>
      </c>
    </row>
    <row r="215" spans="6:16" x14ac:dyDescent="0.25">
      <c r="F215" s="44" t="s">
        <v>97</v>
      </c>
      <c r="G215" s="38">
        <v>44322</v>
      </c>
      <c r="L215" s="45" t="s">
        <v>62</v>
      </c>
      <c r="M215" s="38">
        <v>44459</v>
      </c>
      <c r="O215" s="44" t="s">
        <v>97</v>
      </c>
      <c r="P215" s="38">
        <v>44322</v>
      </c>
    </row>
    <row r="216" spans="6:16" x14ac:dyDescent="0.25">
      <c r="F216" s="44" t="s">
        <v>98</v>
      </c>
      <c r="G216" s="38">
        <v>44322</v>
      </c>
      <c r="L216" s="45" t="s">
        <v>63</v>
      </c>
      <c r="M216" s="38">
        <v>44459</v>
      </c>
      <c r="O216" s="44" t="s">
        <v>98</v>
      </c>
      <c r="P216" s="38">
        <v>44322</v>
      </c>
    </row>
    <row r="217" spans="6:16" x14ac:dyDescent="0.25">
      <c r="F217" s="44" t="s">
        <v>99</v>
      </c>
      <c r="G217" s="38">
        <v>44322</v>
      </c>
      <c r="L217" s="45" t="s">
        <v>64</v>
      </c>
      <c r="M217" s="38">
        <v>44460</v>
      </c>
      <c r="O217" s="44" t="s">
        <v>99</v>
      </c>
      <c r="P217" s="38">
        <v>44322</v>
      </c>
    </row>
    <row r="218" spans="6:16" x14ac:dyDescent="0.25">
      <c r="F218" s="44" t="s">
        <v>100</v>
      </c>
      <c r="G218" s="38">
        <v>44322</v>
      </c>
      <c r="L218" s="45" t="s">
        <v>65</v>
      </c>
      <c r="M218" s="38">
        <v>44460</v>
      </c>
      <c r="O218" s="44" t="s">
        <v>100</v>
      </c>
      <c r="P218" s="38">
        <v>44322</v>
      </c>
    </row>
    <row r="219" spans="6:16" x14ac:dyDescent="0.25">
      <c r="F219" s="44" t="s">
        <v>37</v>
      </c>
      <c r="G219" s="38">
        <v>44323</v>
      </c>
      <c r="L219" s="45" t="s">
        <v>66</v>
      </c>
      <c r="M219" s="38">
        <v>44461</v>
      </c>
      <c r="O219" s="44" t="s">
        <v>37</v>
      </c>
      <c r="P219" s="38">
        <v>44323</v>
      </c>
    </row>
    <row r="220" spans="6:16" x14ac:dyDescent="0.25">
      <c r="F220" s="44" t="s">
        <v>38</v>
      </c>
      <c r="G220" s="38">
        <v>44323</v>
      </c>
      <c r="L220" s="45" t="s">
        <v>67</v>
      </c>
      <c r="M220" s="38">
        <v>44461</v>
      </c>
      <c r="O220" s="44" t="s">
        <v>38</v>
      </c>
      <c r="P220" s="38">
        <v>44323</v>
      </c>
    </row>
    <row r="221" spans="6:16" x14ac:dyDescent="0.25">
      <c r="F221" s="44" t="s">
        <v>39</v>
      </c>
      <c r="G221" s="38">
        <v>44323</v>
      </c>
      <c r="L221" s="45" t="s">
        <v>68</v>
      </c>
      <c r="M221" s="38">
        <v>44462</v>
      </c>
      <c r="O221" s="44" t="s">
        <v>39</v>
      </c>
      <c r="P221" s="38">
        <v>44323</v>
      </c>
    </row>
    <row r="222" spans="6:16" x14ac:dyDescent="0.25">
      <c r="F222" s="44" t="s">
        <v>40</v>
      </c>
      <c r="G222" s="38">
        <v>44323</v>
      </c>
      <c r="L222" s="45" t="s">
        <v>69</v>
      </c>
      <c r="M222" s="38">
        <v>44462</v>
      </c>
      <c r="O222" s="44" t="s">
        <v>40</v>
      </c>
      <c r="P222" s="38">
        <v>44323</v>
      </c>
    </row>
    <row r="223" spans="6:16" x14ac:dyDescent="0.25">
      <c r="F223" s="44" t="s">
        <v>36</v>
      </c>
      <c r="G223" s="38">
        <v>44323</v>
      </c>
      <c r="L223" s="45" t="s">
        <v>70</v>
      </c>
      <c r="M223" s="38">
        <v>44463</v>
      </c>
      <c r="O223" s="44" t="s">
        <v>36</v>
      </c>
      <c r="P223" s="38">
        <v>44323</v>
      </c>
    </row>
    <row r="224" spans="6:16" x14ac:dyDescent="0.25">
      <c r="F224" s="53" t="s">
        <v>105</v>
      </c>
      <c r="G224" s="8">
        <v>44298</v>
      </c>
      <c r="L224" s="45" t="s">
        <v>71</v>
      </c>
      <c r="M224" s="38">
        <v>44463</v>
      </c>
      <c r="O224" s="53" t="s">
        <v>105</v>
      </c>
      <c r="P224" s="8">
        <v>44298</v>
      </c>
    </row>
    <row r="225" spans="6:16" x14ac:dyDescent="0.25">
      <c r="F225" s="53" t="s">
        <v>109</v>
      </c>
      <c r="G225" s="8">
        <v>44298</v>
      </c>
      <c r="L225" s="45" t="s">
        <v>72</v>
      </c>
      <c r="M225" s="38">
        <v>44466</v>
      </c>
      <c r="O225" s="53" t="s">
        <v>109</v>
      </c>
      <c r="P225" s="8">
        <v>44298</v>
      </c>
    </row>
    <row r="226" spans="6:16" x14ac:dyDescent="0.25">
      <c r="F226" s="53" t="s">
        <v>110</v>
      </c>
      <c r="G226" s="8">
        <v>44298</v>
      </c>
      <c r="L226" s="45" t="s">
        <v>73</v>
      </c>
      <c r="M226" s="38">
        <v>44466</v>
      </c>
      <c r="O226" s="53" t="s">
        <v>110</v>
      </c>
      <c r="P226" s="8">
        <v>44298</v>
      </c>
    </row>
    <row r="227" spans="6:16" x14ac:dyDescent="0.25">
      <c r="F227" s="53" t="s">
        <v>111</v>
      </c>
      <c r="G227" s="8">
        <v>44298</v>
      </c>
      <c r="L227" s="45" t="s">
        <v>74</v>
      </c>
      <c r="M227" s="38">
        <v>44467</v>
      </c>
      <c r="O227" s="53" t="s">
        <v>111</v>
      </c>
      <c r="P227" s="8">
        <v>44298</v>
      </c>
    </row>
    <row r="228" spans="6:16" x14ac:dyDescent="0.25">
      <c r="F228" s="53" t="s">
        <v>115</v>
      </c>
      <c r="G228" s="8">
        <v>44298</v>
      </c>
      <c r="L228" s="45" t="s">
        <v>75</v>
      </c>
      <c r="M228" s="38">
        <v>44467</v>
      </c>
      <c r="O228" s="53" t="s">
        <v>115</v>
      </c>
      <c r="P228" s="8">
        <v>44298</v>
      </c>
    </row>
    <row r="229" spans="6:16" x14ac:dyDescent="0.25">
      <c r="F229" s="53" t="s">
        <v>116</v>
      </c>
      <c r="G229" s="8">
        <v>44299</v>
      </c>
      <c r="L229" s="45" t="s">
        <v>76</v>
      </c>
      <c r="M229" s="38">
        <v>44468</v>
      </c>
      <c r="O229" s="53" t="s">
        <v>116</v>
      </c>
      <c r="P229" s="8">
        <v>44299</v>
      </c>
    </row>
    <row r="230" spans="6:16" x14ac:dyDescent="0.25">
      <c r="F230" s="53" t="s">
        <v>112</v>
      </c>
      <c r="G230" s="8">
        <v>44299</v>
      </c>
      <c r="L230" s="45" t="s">
        <v>77</v>
      </c>
      <c r="M230" s="38">
        <v>44468</v>
      </c>
      <c r="O230" s="53" t="s">
        <v>112</v>
      </c>
      <c r="P230" s="8">
        <v>44299</v>
      </c>
    </row>
    <row r="231" spans="6:16" x14ac:dyDescent="0.25">
      <c r="F231" s="53" t="s">
        <v>113</v>
      </c>
      <c r="G231" s="8">
        <v>44299</v>
      </c>
      <c r="L231" s="45" t="s">
        <v>78</v>
      </c>
      <c r="M231" s="38">
        <v>44469</v>
      </c>
      <c r="O231" s="53" t="s">
        <v>113</v>
      </c>
      <c r="P231" s="8">
        <v>44299</v>
      </c>
    </row>
    <row r="232" spans="6:16" x14ac:dyDescent="0.25">
      <c r="F232" s="53" t="s">
        <v>114</v>
      </c>
      <c r="G232" s="8">
        <v>44299</v>
      </c>
      <c r="L232" s="45" t="s">
        <v>79</v>
      </c>
      <c r="M232" s="38">
        <v>44469</v>
      </c>
      <c r="O232" s="53" t="s">
        <v>114</v>
      </c>
      <c r="P232" s="8">
        <v>44299</v>
      </c>
    </row>
    <row r="233" spans="6:16" x14ac:dyDescent="0.25">
      <c r="F233" s="53" t="s">
        <v>108</v>
      </c>
      <c r="G233" s="8">
        <v>44299</v>
      </c>
      <c r="L233" s="45" t="s">
        <v>80</v>
      </c>
      <c r="M233" s="38">
        <v>44470</v>
      </c>
      <c r="O233" s="53" t="s">
        <v>108</v>
      </c>
      <c r="P233" s="8">
        <v>44299</v>
      </c>
    </row>
    <row r="234" spans="6:16" x14ac:dyDescent="0.25">
      <c r="F234" s="53" t="s">
        <v>102</v>
      </c>
      <c r="G234" s="8">
        <v>44300</v>
      </c>
      <c r="L234" s="45" t="s">
        <v>81</v>
      </c>
      <c r="M234" s="38">
        <v>44470</v>
      </c>
      <c r="O234" s="53" t="s">
        <v>102</v>
      </c>
      <c r="P234" s="8">
        <v>44300</v>
      </c>
    </row>
    <row r="235" spans="6:16" x14ac:dyDescent="0.25">
      <c r="F235" s="53" t="s">
        <v>117</v>
      </c>
      <c r="G235" s="8">
        <v>44300</v>
      </c>
      <c r="L235" s="45" t="s">
        <v>82</v>
      </c>
      <c r="M235" s="38">
        <v>44473</v>
      </c>
      <c r="O235" s="53" t="s">
        <v>117</v>
      </c>
      <c r="P235" s="8">
        <v>44300</v>
      </c>
    </row>
    <row r="236" spans="6:16" x14ac:dyDescent="0.25">
      <c r="F236" s="53" t="s">
        <v>118</v>
      </c>
      <c r="G236" s="8">
        <v>44300</v>
      </c>
      <c r="L236" s="45" t="s">
        <v>83</v>
      </c>
      <c r="M236" s="38">
        <v>44473</v>
      </c>
      <c r="O236" s="53" t="s">
        <v>118</v>
      </c>
      <c r="P236" s="8">
        <v>44300</v>
      </c>
    </row>
    <row r="237" spans="6:16" x14ac:dyDescent="0.25">
      <c r="F237" s="53" t="s">
        <v>119</v>
      </c>
      <c r="G237" s="8">
        <v>44300</v>
      </c>
      <c r="L237" s="45" t="s">
        <v>84</v>
      </c>
      <c r="M237" s="38">
        <v>44474</v>
      </c>
      <c r="O237" s="53" t="s">
        <v>119</v>
      </c>
      <c r="P237" s="8">
        <v>44300</v>
      </c>
    </row>
    <row r="238" spans="6:16" x14ac:dyDescent="0.25">
      <c r="F238" s="53" t="s">
        <v>120</v>
      </c>
      <c r="G238" s="8">
        <v>44300</v>
      </c>
      <c r="L238" s="45" t="s">
        <v>85</v>
      </c>
      <c r="M238" s="38">
        <v>44474</v>
      </c>
      <c r="O238" s="53" t="s">
        <v>120</v>
      </c>
      <c r="P238" s="8">
        <v>44300</v>
      </c>
    </row>
    <row r="239" spans="6:16" x14ac:dyDescent="0.25">
      <c r="F239" s="53" t="s">
        <v>121</v>
      </c>
      <c r="G239" s="8">
        <v>44301</v>
      </c>
      <c r="L239" s="45" t="s">
        <v>86</v>
      </c>
      <c r="M239" s="38">
        <v>44475</v>
      </c>
      <c r="O239" s="53" t="s">
        <v>121</v>
      </c>
      <c r="P239" s="8">
        <v>44301</v>
      </c>
    </row>
    <row r="240" spans="6:16" x14ac:dyDescent="0.25">
      <c r="F240" s="53" t="s">
        <v>122</v>
      </c>
      <c r="G240" s="8">
        <v>44301</v>
      </c>
      <c r="L240" s="45" t="s">
        <v>87</v>
      </c>
      <c r="M240" s="38">
        <v>44475</v>
      </c>
      <c r="O240" s="53" t="s">
        <v>122</v>
      </c>
      <c r="P240" s="8">
        <v>44301</v>
      </c>
    </row>
    <row r="241" spans="6:16" x14ac:dyDescent="0.25">
      <c r="F241" s="53" t="s">
        <v>123</v>
      </c>
      <c r="G241" s="8">
        <v>44301</v>
      </c>
      <c r="L241" s="45" t="s">
        <v>88</v>
      </c>
      <c r="M241" s="38">
        <v>44476</v>
      </c>
      <c r="O241" s="53" t="s">
        <v>123</v>
      </c>
      <c r="P241" s="8">
        <v>44301</v>
      </c>
    </row>
    <row r="242" spans="6:16" x14ac:dyDescent="0.25">
      <c r="F242" s="53" t="s">
        <v>124</v>
      </c>
      <c r="G242" s="8">
        <v>44301</v>
      </c>
      <c r="L242" s="45" t="s">
        <v>89</v>
      </c>
      <c r="M242" s="38">
        <v>44476</v>
      </c>
      <c r="O242" s="53" t="s">
        <v>124</v>
      </c>
      <c r="P242" s="8">
        <v>44301</v>
      </c>
    </row>
    <row r="243" spans="6:16" x14ac:dyDescent="0.25">
      <c r="F243" s="53" t="s">
        <v>107</v>
      </c>
      <c r="G243" s="8">
        <v>44301</v>
      </c>
      <c r="L243" s="45" t="s">
        <v>90</v>
      </c>
      <c r="M243" s="38">
        <v>44477</v>
      </c>
      <c r="O243" s="53" t="s">
        <v>107</v>
      </c>
      <c r="P243" s="8">
        <v>44301</v>
      </c>
    </row>
    <row r="244" spans="6:16" x14ac:dyDescent="0.25">
      <c r="F244" s="53" t="s">
        <v>125</v>
      </c>
      <c r="G244" s="8">
        <v>44302</v>
      </c>
      <c r="L244" s="45" t="s">
        <v>91</v>
      </c>
      <c r="M244" s="38">
        <v>44477</v>
      </c>
      <c r="O244" s="53" t="s">
        <v>125</v>
      </c>
      <c r="P244" s="8">
        <v>44302</v>
      </c>
    </row>
    <row r="245" spans="6:16" x14ac:dyDescent="0.25">
      <c r="F245" s="53" t="s">
        <v>103</v>
      </c>
      <c r="G245" s="8">
        <v>44302</v>
      </c>
      <c r="L245" s="45" t="s">
        <v>92</v>
      </c>
      <c r="M245" s="38">
        <v>44480</v>
      </c>
      <c r="O245" s="53" t="s">
        <v>103</v>
      </c>
      <c r="P245" s="8">
        <v>44302</v>
      </c>
    </row>
    <row r="246" spans="6:16" x14ac:dyDescent="0.25">
      <c r="F246" s="53" t="s">
        <v>126</v>
      </c>
      <c r="G246" s="8">
        <v>44302</v>
      </c>
      <c r="L246" s="45" t="s">
        <v>93</v>
      </c>
      <c r="M246" s="38">
        <v>44480</v>
      </c>
      <c r="O246" s="53" t="s">
        <v>126</v>
      </c>
      <c r="P246" s="8">
        <v>44302</v>
      </c>
    </row>
    <row r="247" spans="6:16" x14ac:dyDescent="0.25">
      <c r="F247" s="53" t="s">
        <v>127</v>
      </c>
      <c r="G247" s="8">
        <v>44302</v>
      </c>
      <c r="L247" s="45" t="s">
        <v>94</v>
      </c>
      <c r="M247" s="38">
        <v>44481</v>
      </c>
      <c r="O247" s="53" t="s">
        <v>127</v>
      </c>
      <c r="P247" s="8">
        <v>44302</v>
      </c>
    </row>
    <row r="248" spans="6:16" x14ac:dyDescent="0.25">
      <c r="F248" s="53" t="s">
        <v>128</v>
      </c>
      <c r="G248" s="8">
        <v>44302</v>
      </c>
      <c r="L248" s="45" t="s">
        <v>95</v>
      </c>
      <c r="M248" s="38">
        <v>44481</v>
      </c>
      <c r="O248" s="53" t="s">
        <v>128</v>
      </c>
      <c r="P248" s="8">
        <v>44302</v>
      </c>
    </row>
    <row r="249" spans="6:16" x14ac:dyDescent="0.25">
      <c r="F249" s="53" t="s">
        <v>129</v>
      </c>
      <c r="G249" s="8">
        <v>44305</v>
      </c>
      <c r="L249" s="45" t="s">
        <v>96</v>
      </c>
      <c r="M249" s="38">
        <v>44482</v>
      </c>
      <c r="O249" s="53" t="s">
        <v>129</v>
      </c>
      <c r="P249" s="8">
        <v>44305</v>
      </c>
    </row>
    <row r="250" spans="6:16" x14ac:dyDescent="0.25">
      <c r="F250" s="53" t="s">
        <v>130</v>
      </c>
      <c r="G250" s="8">
        <v>44305</v>
      </c>
      <c r="L250" s="45" t="s">
        <v>97</v>
      </c>
      <c r="M250" s="38">
        <v>44482</v>
      </c>
      <c r="O250" s="53" t="s">
        <v>130</v>
      </c>
      <c r="P250" s="8">
        <v>44305</v>
      </c>
    </row>
    <row r="251" spans="6:16" x14ac:dyDescent="0.25">
      <c r="F251" s="53" t="s">
        <v>131</v>
      </c>
      <c r="G251" s="8">
        <v>44305</v>
      </c>
      <c r="L251" s="45" t="s">
        <v>98</v>
      </c>
      <c r="M251" s="38">
        <v>44483</v>
      </c>
      <c r="O251" s="53" t="s">
        <v>131</v>
      </c>
      <c r="P251" s="8">
        <v>44305</v>
      </c>
    </row>
    <row r="252" spans="6:16" x14ac:dyDescent="0.25">
      <c r="F252" s="53" t="s">
        <v>132</v>
      </c>
      <c r="G252" s="8">
        <v>44305</v>
      </c>
      <c r="L252" s="45" t="s">
        <v>99</v>
      </c>
      <c r="M252" s="38">
        <v>44483</v>
      </c>
      <c r="O252" s="53" t="s">
        <v>132</v>
      </c>
      <c r="P252" s="8">
        <v>44305</v>
      </c>
    </row>
    <row r="253" spans="6:16" x14ac:dyDescent="0.25">
      <c r="F253" s="53" t="s">
        <v>106</v>
      </c>
      <c r="G253" s="8">
        <v>44305</v>
      </c>
      <c r="L253" s="45" t="s">
        <v>100</v>
      </c>
      <c r="M253" s="38">
        <v>44484</v>
      </c>
      <c r="O253" s="53" t="s">
        <v>106</v>
      </c>
      <c r="P253" s="8">
        <v>44305</v>
      </c>
    </row>
    <row r="254" spans="6:16" x14ac:dyDescent="0.25">
      <c r="F254" s="53" t="s">
        <v>133</v>
      </c>
      <c r="G254" s="8">
        <v>44306</v>
      </c>
      <c r="L254" s="45" t="s">
        <v>37</v>
      </c>
      <c r="M254" s="38">
        <v>44484</v>
      </c>
      <c r="O254" s="53" t="s">
        <v>133</v>
      </c>
      <c r="P254" s="8">
        <v>44306</v>
      </c>
    </row>
    <row r="255" spans="6:16" x14ac:dyDescent="0.25">
      <c r="F255" s="53" t="s">
        <v>134</v>
      </c>
      <c r="G255" s="8">
        <v>44306</v>
      </c>
      <c r="L255" s="45" t="s">
        <v>38</v>
      </c>
      <c r="M255" s="38">
        <v>44488</v>
      </c>
      <c r="O255" s="53" t="s">
        <v>134</v>
      </c>
      <c r="P255" s="8">
        <v>44306</v>
      </c>
    </row>
    <row r="256" spans="6:16" x14ac:dyDescent="0.25">
      <c r="F256" s="53" t="s">
        <v>104</v>
      </c>
      <c r="G256" s="8">
        <v>44306</v>
      </c>
      <c r="L256" s="45" t="s">
        <v>39</v>
      </c>
      <c r="M256" s="38">
        <v>44488</v>
      </c>
      <c r="O256" s="53" t="s">
        <v>104</v>
      </c>
      <c r="P256" s="8">
        <v>44306</v>
      </c>
    </row>
    <row r="257" spans="6:16" x14ac:dyDescent="0.25">
      <c r="F257" s="53" t="s">
        <v>135</v>
      </c>
      <c r="G257" s="8">
        <v>44306</v>
      </c>
      <c r="L257" s="45" t="s">
        <v>40</v>
      </c>
      <c r="M257" s="38">
        <v>44489</v>
      </c>
      <c r="O257" s="53" t="s">
        <v>135</v>
      </c>
      <c r="P257" s="8">
        <v>44306</v>
      </c>
    </row>
    <row r="258" spans="6:16" x14ac:dyDescent="0.25">
      <c r="F258" s="53" t="s">
        <v>136</v>
      </c>
      <c r="G258" s="8">
        <v>44306</v>
      </c>
      <c r="L258" s="45" t="s">
        <v>36</v>
      </c>
      <c r="M258" s="38">
        <v>44489</v>
      </c>
      <c r="O258" s="53" t="s">
        <v>136</v>
      </c>
      <c r="P258" s="8">
        <v>44306</v>
      </c>
    </row>
    <row r="259" spans="6:16" x14ac:dyDescent="0.25">
      <c r="F259" s="40"/>
      <c r="L259" s="7"/>
    </row>
    <row r="260" spans="6:16" x14ac:dyDescent="0.25">
      <c r="F260" s="40"/>
      <c r="L260" s="7"/>
    </row>
    <row r="261" spans="6:16" x14ac:dyDescent="0.25">
      <c r="F261" s="40"/>
      <c r="L261" s="7"/>
    </row>
    <row r="262" spans="6:16" x14ac:dyDescent="0.25">
      <c r="F262" s="40"/>
      <c r="L262" s="7"/>
    </row>
    <row r="263" spans="6:16" x14ac:dyDescent="0.25">
      <c r="F263" s="40"/>
      <c r="L263" s="7"/>
    </row>
    <row r="264" spans="6:16" x14ac:dyDescent="0.25">
      <c r="F264" s="40"/>
      <c r="L264" s="7"/>
    </row>
    <row r="265" spans="6:16" x14ac:dyDescent="0.25">
      <c r="F265" s="40"/>
      <c r="L265" s="7"/>
    </row>
    <row r="266" spans="6:16" x14ac:dyDescent="0.25">
      <c r="F266" s="40"/>
      <c r="L266" s="7"/>
    </row>
    <row r="267" spans="6:16" x14ac:dyDescent="0.25">
      <c r="F267" s="40"/>
      <c r="L267" s="7"/>
    </row>
    <row r="268" spans="6:16" x14ac:dyDescent="0.25">
      <c r="F268" s="40"/>
      <c r="L268" s="7"/>
    </row>
    <row r="269" spans="6:16" x14ac:dyDescent="0.25">
      <c r="F269" s="40"/>
      <c r="L269" s="7"/>
    </row>
    <row r="270" spans="6:16" x14ac:dyDescent="0.25">
      <c r="F270" s="40"/>
      <c r="L270" s="7"/>
    </row>
    <row r="271" spans="6:16" x14ac:dyDescent="0.25">
      <c r="F271" s="40"/>
      <c r="L271" s="7"/>
    </row>
    <row r="272" spans="6:16" x14ac:dyDescent="0.25">
      <c r="F272" s="40"/>
      <c r="L272" s="7"/>
    </row>
    <row r="273" spans="6:12" x14ac:dyDescent="0.25">
      <c r="F273" s="40"/>
      <c r="L273" s="7"/>
    </row>
    <row r="274" spans="6:12" x14ac:dyDescent="0.25">
      <c r="F274" s="40"/>
      <c r="L274" s="7"/>
    </row>
    <row r="275" spans="6:12" x14ac:dyDescent="0.25">
      <c r="F275" s="40"/>
      <c r="L275" s="7"/>
    </row>
    <row r="276" spans="6:12" x14ac:dyDescent="0.25">
      <c r="F276" s="40"/>
      <c r="L276" s="7"/>
    </row>
    <row r="277" spans="6:12" x14ac:dyDescent="0.25">
      <c r="F277" s="40"/>
      <c r="L277" s="7"/>
    </row>
    <row r="278" spans="6:12" x14ac:dyDescent="0.25">
      <c r="F278" s="40"/>
      <c r="L278" s="7"/>
    </row>
    <row r="279" spans="6:12" x14ac:dyDescent="0.25">
      <c r="F279" s="40"/>
      <c r="L279" s="7"/>
    </row>
    <row r="280" spans="6:12" x14ac:dyDescent="0.25">
      <c r="F280" s="40"/>
      <c r="L280" s="7"/>
    </row>
    <row r="281" spans="6:12" x14ac:dyDescent="0.25">
      <c r="F281" s="40"/>
      <c r="L281" s="7"/>
    </row>
    <row r="282" spans="6:12" x14ac:dyDescent="0.25">
      <c r="F282" s="40"/>
      <c r="L282" s="7"/>
    </row>
    <row r="283" spans="6:12" x14ac:dyDescent="0.25">
      <c r="F283" s="40"/>
      <c r="L283" s="7"/>
    </row>
    <row r="284" spans="6:12" x14ac:dyDescent="0.25">
      <c r="F284" s="40"/>
      <c r="L284" s="7"/>
    </row>
    <row r="285" spans="6:12" x14ac:dyDescent="0.25">
      <c r="F285" s="40"/>
      <c r="L285" s="7"/>
    </row>
    <row r="286" spans="6:12" x14ac:dyDescent="0.25">
      <c r="F286" s="40"/>
      <c r="L286" s="7"/>
    </row>
    <row r="287" spans="6:12" x14ac:dyDescent="0.25">
      <c r="F287" s="40"/>
      <c r="L287" s="7"/>
    </row>
    <row r="288" spans="6:12" x14ac:dyDescent="0.25">
      <c r="F288" s="40"/>
      <c r="L288" s="7"/>
    </row>
    <row r="289" spans="6:12" x14ac:dyDescent="0.25">
      <c r="F289" s="40"/>
      <c r="L289" s="7"/>
    </row>
    <row r="290" spans="6:12" x14ac:dyDescent="0.25">
      <c r="F290" s="40"/>
      <c r="L290" s="7"/>
    </row>
    <row r="291" spans="6:12" x14ac:dyDescent="0.25">
      <c r="F291" s="40"/>
      <c r="L291" s="7"/>
    </row>
    <row r="292" spans="6:12" x14ac:dyDescent="0.25">
      <c r="F292" s="40"/>
      <c r="L292" s="7"/>
    </row>
    <row r="293" spans="6:12" x14ac:dyDescent="0.25">
      <c r="F293" s="40"/>
      <c r="L293" s="7"/>
    </row>
    <row r="294" spans="6:12" x14ac:dyDescent="0.25">
      <c r="F294" s="40"/>
      <c r="L294" s="7"/>
    </row>
    <row r="295" spans="6:12" x14ac:dyDescent="0.25">
      <c r="F295" s="40"/>
      <c r="L295" s="7"/>
    </row>
    <row r="296" spans="6:12" x14ac:dyDescent="0.25">
      <c r="F296" s="40"/>
    </row>
    <row r="297" spans="6:12" x14ac:dyDescent="0.25">
      <c r="F297" s="40"/>
    </row>
    <row r="298" spans="6:12" x14ac:dyDescent="0.25">
      <c r="F298" s="40"/>
    </row>
    <row r="299" spans="6:12" x14ac:dyDescent="0.25">
      <c r="F299" s="40"/>
    </row>
    <row r="300" spans="6:12" x14ac:dyDescent="0.25">
      <c r="F300" s="40"/>
    </row>
    <row r="301" spans="6:12" x14ac:dyDescent="0.25">
      <c r="F301" s="40"/>
    </row>
    <row r="302" spans="6:12" x14ac:dyDescent="0.25">
      <c r="F302" s="40"/>
    </row>
    <row r="303" spans="6:12" x14ac:dyDescent="0.25">
      <c r="F303" s="40"/>
    </row>
    <row r="304" spans="6:12" x14ac:dyDescent="0.25">
      <c r="F304" s="40"/>
    </row>
    <row r="305" spans="6:6" x14ac:dyDescent="0.25">
      <c r="F305" s="40"/>
    </row>
    <row r="306" spans="6:6" x14ac:dyDescent="0.25">
      <c r="F306" s="40"/>
    </row>
    <row r="307" spans="6:6" x14ac:dyDescent="0.25">
      <c r="F307" s="40"/>
    </row>
    <row r="308" spans="6:6" x14ac:dyDescent="0.25">
      <c r="F308" s="40"/>
    </row>
    <row r="309" spans="6:6" x14ac:dyDescent="0.25">
      <c r="F309" s="40"/>
    </row>
    <row r="310" spans="6:6" x14ac:dyDescent="0.25">
      <c r="F310" s="40"/>
    </row>
    <row r="311" spans="6:6" x14ac:dyDescent="0.25">
      <c r="F311" s="40"/>
    </row>
    <row r="312" spans="6:6" x14ac:dyDescent="0.25">
      <c r="F312" s="40"/>
    </row>
    <row r="313" spans="6:6" x14ac:dyDescent="0.25">
      <c r="F313" s="40"/>
    </row>
    <row r="314" spans="6:6" x14ac:dyDescent="0.25">
      <c r="F314" s="40"/>
    </row>
    <row r="315" spans="6:6" x14ac:dyDescent="0.25">
      <c r="F315" s="40"/>
    </row>
    <row r="316" spans="6:6" x14ac:dyDescent="0.25">
      <c r="F316" s="40"/>
    </row>
    <row r="317" spans="6:6" x14ac:dyDescent="0.25">
      <c r="F317" s="40"/>
    </row>
    <row r="318" spans="6:6" x14ac:dyDescent="0.25">
      <c r="F318" s="40"/>
    </row>
    <row r="319" spans="6:6" x14ac:dyDescent="0.25">
      <c r="F319" s="40"/>
    </row>
    <row r="320" spans="6:6" x14ac:dyDescent="0.25">
      <c r="F320" s="40"/>
    </row>
    <row r="321" spans="6:6" x14ac:dyDescent="0.25">
      <c r="F321" s="40"/>
    </row>
    <row r="322" spans="6:6" x14ac:dyDescent="0.25">
      <c r="F322" s="40"/>
    </row>
    <row r="323" spans="6:6" x14ac:dyDescent="0.25">
      <c r="F323" s="40"/>
    </row>
    <row r="324" spans="6:6" x14ac:dyDescent="0.25">
      <c r="F324" s="40"/>
    </row>
    <row r="325" spans="6:6" x14ac:dyDescent="0.25">
      <c r="F325" s="40"/>
    </row>
    <row r="326" spans="6:6" x14ac:dyDescent="0.25">
      <c r="F326" s="40"/>
    </row>
    <row r="327" spans="6:6" x14ac:dyDescent="0.25">
      <c r="F327" s="40"/>
    </row>
    <row r="328" spans="6:6" x14ac:dyDescent="0.25">
      <c r="F328" s="40"/>
    </row>
    <row r="329" spans="6:6" x14ac:dyDescent="0.25">
      <c r="F329" s="40"/>
    </row>
    <row r="330" spans="6:6" x14ac:dyDescent="0.25">
      <c r="F330" s="40"/>
    </row>
    <row r="331" spans="6:6" x14ac:dyDescent="0.25">
      <c r="F331" s="40"/>
    </row>
    <row r="332" spans="6:6" x14ac:dyDescent="0.25">
      <c r="F332" s="40"/>
    </row>
    <row r="333" spans="6:6" x14ac:dyDescent="0.25">
      <c r="F333" s="40"/>
    </row>
    <row r="334" spans="6:6" x14ac:dyDescent="0.25">
      <c r="F334" s="40"/>
    </row>
    <row r="335" spans="6:6" x14ac:dyDescent="0.25">
      <c r="F335" s="40"/>
    </row>
    <row r="336" spans="6:6" x14ac:dyDescent="0.25">
      <c r="F336" s="40"/>
    </row>
    <row r="337" spans="6:6" x14ac:dyDescent="0.25">
      <c r="F337" s="40"/>
    </row>
    <row r="338" spans="6:6" x14ac:dyDescent="0.25">
      <c r="F338" s="40"/>
    </row>
    <row r="339" spans="6:6" x14ac:dyDescent="0.25">
      <c r="F339" s="40"/>
    </row>
    <row r="340" spans="6:6" x14ac:dyDescent="0.25">
      <c r="F340" s="40"/>
    </row>
    <row r="341" spans="6:6" x14ac:dyDescent="0.25">
      <c r="F341" s="40"/>
    </row>
    <row r="342" spans="6:6" x14ac:dyDescent="0.25">
      <c r="F342" s="40"/>
    </row>
    <row r="343" spans="6:6" x14ac:dyDescent="0.25">
      <c r="F343" s="40"/>
    </row>
    <row r="344" spans="6:6" x14ac:dyDescent="0.25">
      <c r="F344" s="40"/>
    </row>
    <row r="345" spans="6:6" x14ac:dyDescent="0.25">
      <c r="F345" s="40"/>
    </row>
    <row r="346" spans="6:6" x14ac:dyDescent="0.25">
      <c r="F346" s="40"/>
    </row>
    <row r="347" spans="6:6" x14ac:dyDescent="0.25">
      <c r="F347" s="40"/>
    </row>
    <row r="348" spans="6:6" x14ac:dyDescent="0.25">
      <c r="F348" s="40"/>
    </row>
    <row r="349" spans="6:6" x14ac:dyDescent="0.25">
      <c r="F349" s="40"/>
    </row>
    <row r="350" spans="6:6" x14ac:dyDescent="0.25">
      <c r="F350" s="40"/>
    </row>
    <row r="351" spans="6:6" x14ac:dyDescent="0.25">
      <c r="F351" s="40"/>
    </row>
    <row r="352" spans="6:6" x14ac:dyDescent="0.25">
      <c r="F352" s="40"/>
    </row>
    <row r="353" spans="6:6" x14ac:dyDescent="0.25">
      <c r="F353" s="40"/>
    </row>
    <row r="354" spans="6:6" x14ac:dyDescent="0.25">
      <c r="F354" s="40"/>
    </row>
    <row r="355" spans="6:6" x14ac:dyDescent="0.25">
      <c r="F355" s="40"/>
    </row>
    <row r="356" spans="6:6" x14ac:dyDescent="0.25">
      <c r="F356" s="40"/>
    </row>
    <row r="357" spans="6:6" x14ac:dyDescent="0.25">
      <c r="F357" s="40"/>
    </row>
    <row r="358" spans="6:6" x14ac:dyDescent="0.25">
      <c r="F358" s="40"/>
    </row>
    <row r="359" spans="6:6" x14ac:dyDescent="0.25">
      <c r="F359" s="40"/>
    </row>
    <row r="360" spans="6:6" x14ac:dyDescent="0.25">
      <c r="F360" s="40"/>
    </row>
    <row r="361" spans="6:6" x14ac:dyDescent="0.25">
      <c r="F361" s="40"/>
    </row>
    <row r="362" spans="6:6" x14ac:dyDescent="0.25">
      <c r="F362" s="40"/>
    </row>
    <row r="363" spans="6:6" x14ac:dyDescent="0.25">
      <c r="F363" s="40"/>
    </row>
    <row r="364" spans="6:6" x14ac:dyDescent="0.25">
      <c r="F364" s="40"/>
    </row>
    <row r="365" spans="6:6" x14ac:dyDescent="0.25">
      <c r="F365" s="40"/>
    </row>
    <row r="366" spans="6:6" x14ac:dyDescent="0.25">
      <c r="F366" s="40"/>
    </row>
    <row r="367" spans="6:6" x14ac:dyDescent="0.25">
      <c r="F367" s="40"/>
    </row>
    <row r="368" spans="6:6" x14ac:dyDescent="0.25">
      <c r="F368" s="40"/>
    </row>
    <row r="369" spans="6:6" x14ac:dyDescent="0.25">
      <c r="F369" s="40"/>
    </row>
    <row r="370" spans="6:6" x14ac:dyDescent="0.25">
      <c r="F370" s="40"/>
    </row>
    <row r="371" spans="6:6" x14ac:dyDescent="0.25">
      <c r="F371" s="40"/>
    </row>
    <row r="372" spans="6:6" x14ac:dyDescent="0.25">
      <c r="F372" s="40"/>
    </row>
    <row r="373" spans="6:6" x14ac:dyDescent="0.25">
      <c r="F373" s="40"/>
    </row>
    <row r="374" spans="6:6" x14ac:dyDescent="0.25">
      <c r="F374" s="40"/>
    </row>
    <row r="375" spans="6:6" x14ac:dyDescent="0.25">
      <c r="F375" s="40"/>
    </row>
    <row r="376" spans="6:6" x14ac:dyDescent="0.25">
      <c r="F376" s="40"/>
    </row>
    <row r="377" spans="6:6" x14ac:dyDescent="0.25">
      <c r="F377" s="40"/>
    </row>
    <row r="378" spans="6:6" x14ac:dyDescent="0.25">
      <c r="F378" s="40"/>
    </row>
    <row r="379" spans="6:6" x14ac:dyDescent="0.25">
      <c r="F379" s="40"/>
    </row>
    <row r="380" spans="6:6" x14ac:dyDescent="0.25">
      <c r="F380" s="40"/>
    </row>
    <row r="381" spans="6:6" x14ac:dyDescent="0.25">
      <c r="F381" s="40"/>
    </row>
    <row r="382" spans="6:6" x14ac:dyDescent="0.25">
      <c r="F382" s="40"/>
    </row>
    <row r="383" spans="6:6" x14ac:dyDescent="0.25">
      <c r="F383" s="40"/>
    </row>
    <row r="384" spans="6:6" x14ac:dyDescent="0.25">
      <c r="F384" s="40"/>
    </row>
    <row r="385" spans="6:6" x14ac:dyDescent="0.25">
      <c r="F385" s="40"/>
    </row>
    <row r="386" spans="6:6" x14ac:dyDescent="0.25">
      <c r="F386" s="40"/>
    </row>
    <row r="387" spans="6:6" x14ac:dyDescent="0.25">
      <c r="F387" s="40"/>
    </row>
    <row r="388" spans="6:6" x14ac:dyDescent="0.25">
      <c r="F388" s="40"/>
    </row>
    <row r="389" spans="6:6" x14ac:dyDescent="0.25">
      <c r="F389" s="40"/>
    </row>
    <row r="390" spans="6:6" x14ac:dyDescent="0.25">
      <c r="F390" s="40"/>
    </row>
    <row r="391" spans="6:6" x14ac:dyDescent="0.25">
      <c r="F391" s="40"/>
    </row>
    <row r="392" spans="6:6" x14ac:dyDescent="0.25">
      <c r="F392" s="40"/>
    </row>
    <row r="393" spans="6:6" x14ac:dyDescent="0.25">
      <c r="F393" s="40"/>
    </row>
    <row r="394" spans="6:6" x14ac:dyDescent="0.25">
      <c r="F394" s="40"/>
    </row>
    <row r="395" spans="6:6" x14ac:dyDescent="0.25">
      <c r="F395" s="40"/>
    </row>
    <row r="396" spans="6:6" x14ac:dyDescent="0.25">
      <c r="F396" s="40"/>
    </row>
    <row r="397" spans="6:6" x14ac:dyDescent="0.25">
      <c r="F397" s="40"/>
    </row>
    <row r="398" spans="6:6" x14ac:dyDescent="0.25">
      <c r="F398" s="40"/>
    </row>
    <row r="399" spans="6:6" x14ac:dyDescent="0.25">
      <c r="F399" s="40"/>
    </row>
    <row r="400" spans="6:6" x14ac:dyDescent="0.25">
      <c r="F400" s="40"/>
    </row>
    <row r="401" spans="6:6" x14ac:dyDescent="0.25">
      <c r="F401" s="40"/>
    </row>
    <row r="402" spans="6:6" x14ac:dyDescent="0.25">
      <c r="F402" s="40"/>
    </row>
    <row r="403" spans="6:6" x14ac:dyDescent="0.25">
      <c r="F403" s="40"/>
    </row>
    <row r="404" spans="6:6" x14ac:dyDescent="0.25">
      <c r="F404" s="40"/>
    </row>
    <row r="405" spans="6:6" x14ac:dyDescent="0.25">
      <c r="F405" s="40"/>
    </row>
    <row r="406" spans="6:6" x14ac:dyDescent="0.25">
      <c r="F406" s="40"/>
    </row>
    <row r="407" spans="6:6" x14ac:dyDescent="0.25">
      <c r="F407" s="40"/>
    </row>
    <row r="408" spans="6:6" x14ac:dyDescent="0.25">
      <c r="F408" s="40"/>
    </row>
    <row r="409" spans="6:6" x14ac:dyDescent="0.25">
      <c r="F409" s="40"/>
    </row>
    <row r="410" spans="6:6" x14ac:dyDescent="0.25">
      <c r="F410" s="40"/>
    </row>
    <row r="411" spans="6:6" x14ac:dyDescent="0.25">
      <c r="F411" s="40"/>
    </row>
    <row r="412" spans="6:6" x14ac:dyDescent="0.25">
      <c r="F412" s="40"/>
    </row>
    <row r="413" spans="6:6" x14ac:dyDescent="0.25">
      <c r="F413" s="40"/>
    </row>
    <row r="414" spans="6:6" x14ac:dyDescent="0.25">
      <c r="F414" s="40"/>
    </row>
    <row r="415" spans="6:6" x14ac:dyDescent="0.25">
      <c r="F415" s="40"/>
    </row>
    <row r="416" spans="6:6" x14ac:dyDescent="0.25">
      <c r="F416" s="40"/>
    </row>
    <row r="417" spans="6:6" x14ac:dyDescent="0.25">
      <c r="F417" s="40"/>
    </row>
    <row r="418" spans="6:6" x14ac:dyDescent="0.25">
      <c r="F418" s="40"/>
    </row>
    <row r="419" spans="6:6" x14ac:dyDescent="0.25">
      <c r="F419" s="40"/>
    </row>
    <row r="420" spans="6:6" x14ac:dyDescent="0.25">
      <c r="F420" s="40"/>
    </row>
    <row r="421" spans="6:6" x14ac:dyDescent="0.25">
      <c r="F421" s="40"/>
    </row>
    <row r="422" spans="6:6" x14ac:dyDescent="0.25">
      <c r="F422" s="40"/>
    </row>
    <row r="423" spans="6:6" x14ac:dyDescent="0.25">
      <c r="F423" s="40"/>
    </row>
    <row r="424" spans="6:6" x14ac:dyDescent="0.25">
      <c r="F424" s="40"/>
    </row>
    <row r="425" spans="6:6" x14ac:dyDescent="0.25">
      <c r="F425" s="40"/>
    </row>
    <row r="426" spans="6:6" x14ac:dyDescent="0.25">
      <c r="F426" s="40"/>
    </row>
    <row r="427" spans="6:6" x14ac:dyDescent="0.25">
      <c r="F427" s="40"/>
    </row>
    <row r="428" spans="6:6" x14ac:dyDescent="0.25">
      <c r="F428" s="40"/>
    </row>
    <row r="429" spans="6:6" x14ac:dyDescent="0.25">
      <c r="F429" s="40"/>
    </row>
    <row r="430" spans="6:6" x14ac:dyDescent="0.25">
      <c r="F430" s="40"/>
    </row>
    <row r="431" spans="6:6" x14ac:dyDescent="0.25">
      <c r="F431" s="40"/>
    </row>
    <row r="432" spans="6:6" x14ac:dyDescent="0.25">
      <c r="F432" s="40"/>
    </row>
    <row r="433" spans="6:6" x14ac:dyDescent="0.25">
      <c r="F433" s="41"/>
    </row>
    <row r="434" spans="6:6" x14ac:dyDescent="0.25">
      <c r="F434" s="41"/>
    </row>
    <row r="435" spans="6:6" x14ac:dyDescent="0.25">
      <c r="F435" s="41"/>
    </row>
    <row r="436" spans="6:6" x14ac:dyDescent="0.25">
      <c r="F436" s="41"/>
    </row>
    <row r="437" spans="6:6" x14ac:dyDescent="0.25">
      <c r="F437" s="41"/>
    </row>
    <row r="438" spans="6:6" x14ac:dyDescent="0.25">
      <c r="F438" s="41"/>
    </row>
    <row r="439" spans="6:6" x14ac:dyDescent="0.25">
      <c r="F439" s="41"/>
    </row>
    <row r="440" spans="6:6" x14ac:dyDescent="0.25">
      <c r="F440" s="41"/>
    </row>
    <row r="441" spans="6:6" x14ac:dyDescent="0.25">
      <c r="F441" s="41"/>
    </row>
    <row r="442" spans="6:6" x14ac:dyDescent="0.25">
      <c r="F442" s="41"/>
    </row>
    <row r="443" spans="6:6" x14ac:dyDescent="0.25">
      <c r="F443" s="41"/>
    </row>
    <row r="444" spans="6:6" x14ac:dyDescent="0.25">
      <c r="F444" s="41"/>
    </row>
    <row r="445" spans="6:6" x14ac:dyDescent="0.25">
      <c r="F445" s="41"/>
    </row>
    <row r="446" spans="6:6" x14ac:dyDescent="0.25">
      <c r="F446" s="41"/>
    </row>
    <row r="447" spans="6:6" x14ac:dyDescent="0.25">
      <c r="F447" s="41"/>
    </row>
    <row r="448" spans="6:6" x14ac:dyDescent="0.25">
      <c r="F448" s="41"/>
    </row>
    <row r="449" spans="6:6" x14ac:dyDescent="0.25">
      <c r="F449" s="41"/>
    </row>
    <row r="450" spans="6:6" x14ac:dyDescent="0.25">
      <c r="F450" s="41"/>
    </row>
    <row r="451" spans="6:6" x14ac:dyDescent="0.25">
      <c r="F451" s="41"/>
    </row>
    <row r="452" spans="6:6" x14ac:dyDescent="0.25">
      <c r="F452" s="41"/>
    </row>
    <row r="453" spans="6:6" x14ac:dyDescent="0.25">
      <c r="F453" s="41"/>
    </row>
    <row r="454" spans="6:6" x14ac:dyDescent="0.25">
      <c r="F454" s="41"/>
    </row>
    <row r="455" spans="6:6" x14ac:dyDescent="0.25">
      <c r="F455" s="41"/>
    </row>
    <row r="456" spans="6:6" x14ac:dyDescent="0.25">
      <c r="F456" s="41"/>
    </row>
    <row r="457" spans="6:6" x14ac:dyDescent="0.25">
      <c r="F457" s="41"/>
    </row>
    <row r="458" spans="6:6" x14ac:dyDescent="0.25">
      <c r="F458" s="41"/>
    </row>
    <row r="459" spans="6:6" x14ac:dyDescent="0.25">
      <c r="F459" s="41"/>
    </row>
    <row r="460" spans="6:6" x14ac:dyDescent="0.25">
      <c r="F460" s="41"/>
    </row>
    <row r="461" spans="6:6" x14ac:dyDescent="0.25">
      <c r="F461" s="41"/>
    </row>
    <row r="462" spans="6:6" x14ac:dyDescent="0.25">
      <c r="F462" s="41"/>
    </row>
    <row r="463" spans="6:6" x14ac:dyDescent="0.25">
      <c r="F463" s="41"/>
    </row>
    <row r="464" spans="6:6" x14ac:dyDescent="0.25">
      <c r="F464" s="41"/>
    </row>
    <row r="465" spans="6:6" x14ac:dyDescent="0.25">
      <c r="F465" s="41"/>
    </row>
    <row r="466" spans="6:6" x14ac:dyDescent="0.25">
      <c r="F466" s="41"/>
    </row>
    <row r="467" spans="6:6" x14ac:dyDescent="0.25">
      <c r="F467" s="41"/>
    </row>
    <row r="468" spans="6:6" x14ac:dyDescent="0.25">
      <c r="F468" s="41"/>
    </row>
    <row r="469" spans="6:6" x14ac:dyDescent="0.25">
      <c r="F469" s="41"/>
    </row>
    <row r="470" spans="6:6" x14ac:dyDescent="0.25">
      <c r="F470" s="41"/>
    </row>
    <row r="471" spans="6:6" x14ac:dyDescent="0.25">
      <c r="F471" s="41"/>
    </row>
    <row r="472" spans="6:6" x14ac:dyDescent="0.25">
      <c r="F472" s="41"/>
    </row>
    <row r="473" spans="6:6" x14ac:dyDescent="0.25">
      <c r="F473" s="41"/>
    </row>
    <row r="474" spans="6:6" x14ac:dyDescent="0.25">
      <c r="F474" s="41"/>
    </row>
    <row r="475" spans="6:6" x14ac:dyDescent="0.25">
      <c r="F475" s="41"/>
    </row>
    <row r="476" spans="6:6" x14ac:dyDescent="0.25">
      <c r="F476" s="41"/>
    </row>
    <row r="477" spans="6:6" x14ac:dyDescent="0.25">
      <c r="F477" s="41"/>
    </row>
    <row r="478" spans="6:6" x14ac:dyDescent="0.25">
      <c r="F478" s="41"/>
    </row>
    <row r="479" spans="6:6" x14ac:dyDescent="0.25">
      <c r="F479" s="41"/>
    </row>
    <row r="480" spans="6:6" x14ac:dyDescent="0.25">
      <c r="F480" s="41"/>
    </row>
    <row r="481" spans="6:6" x14ac:dyDescent="0.25">
      <c r="F481" s="41"/>
    </row>
    <row r="482" spans="6:6" x14ac:dyDescent="0.25">
      <c r="F482" s="41"/>
    </row>
    <row r="483" spans="6:6" x14ac:dyDescent="0.25">
      <c r="F483" s="41"/>
    </row>
    <row r="484" spans="6:6" x14ac:dyDescent="0.25">
      <c r="F484" s="41"/>
    </row>
    <row r="485" spans="6:6" x14ac:dyDescent="0.25">
      <c r="F485" s="41"/>
    </row>
    <row r="486" spans="6:6" x14ac:dyDescent="0.25">
      <c r="F486" s="41"/>
    </row>
    <row r="487" spans="6:6" x14ac:dyDescent="0.25">
      <c r="F487" s="41"/>
    </row>
    <row r="488" spans="6:6" x14ac:dyDescent="0.25">
      <c r="F488" s="41"/>
    </row>
    <row r="489" spans="6:6" x14ac:dyDescent="0.25">
      <c r="F489" s="41"/>
    </row>
    <row r="490" spans="6:6" x14ac:dyDescent="0.25">
      <c r="F490" s="41"/>
    </row>
    <row r="491" spans="6:6" x14ac:dyDescent="0.25">
      <c r="F491" s="41"/>
    </row>
    <row r="492" spans="6:6" x14ac:dyDescent="0.25">
      <c r="F492" s="41"/>
    </row>
    <row r="493" spans="6:6" x14ac:dyDescent="0.25">
      <c r="F493" s="41"/>
    </row>
    <row r="494" spans="6:6" x14ac:dyDescent="0.25">
      <c r="F494" s="41"/>
    </row>
    <row r="495" spans="6:6" x14ac:dyDescent="0.25">
      <c r="F495" s="41"/>
    </row>
    <row r="496" spans="6:6" x14ac:dyDescent="0.25">
      <c r="F496" s="41"/>
    </row>
    <row r="497" spans="6:6" x14ac:dyDescent="0.25">
      <c r="F497" s="41"/>
    </row>
    <row r="498" spans="6:6" x14ac:dyDescent="0.25">
      <c r="F498" s="41"/>
    </row>
    <row r="499" spans="6:6" x14ac:dyDescent="0.25">
      <c r="F499" s="41"/>
    </row>
    <row r="500" spans="6:6" x14ac:dyDescent="0.25">
      <c r="F500" s="41"/>
    </row>
    <row r="501" spans="6:6" x14ac:dyDescent="0.25">
      <c r="F501" s="41"/>
    </row>
    <row r="502" spans="6:6" x14ac:dyDescent="0.25">
      <c r="F502" s="41"/>
    </row>
    <row r="503" spans="6:6" x14ac:dyDescent="0.25">
      <c r="F503" s="41"/>
    </row>
    <row r="504" spans="6:6" x14ac:dyDescent="0.25">
      <c r="F504" s="41"/>
    </row>
    <row r="505" spans="6:6" x14ac:dyDescent="0.25">
      <c r="F505" s="41"/>
    </row>
    <row r="506" spans="6:6" x14ac:dyDescent="0.25">
      <c r="F506" s="41"/>
    </row>
    <row r="507" spans="6:6" x14ac:dyDescent="0.25">
      <c r="F507" s="41"/>
    </row>
    <row r="508" spans="6:6" x14ac:dyDescent="0.25">
      <c r="F508" s="41"/>
    </row>
    <row r="509" spans="6:6" x14ac:dyDescent="0.25">
      <c r="F509" s="41"/>
    </row>
    <row r="510" spans="6:6" x14ac:dyDescent="0.25">
      <c r="F510" s="41"/>
    </row>
    <row r="511" spans="6:6" x14ac:dyDescent="0.25">
      <c r="F511" s="41"/>
    </row>
    <row r="512" spans="6:6" x14ac:dyDescent="0.25">
      <c r="F512" s="41"/>
    </row>
    <row r="513" spans="6:6" x14ac:dyDescent="0.25">
      <c r="F513" s="41"/>
    </row>
    <row r="514" spans="6:6" x14ac:dyDescent="0.25">
      <c r="F514" s="41"/>
    </row>
    <row r="515" spans="6:6" x14ac:dyDescent="0.25">
      <c r="F515" s="41"/>
    </row>
    <row r="516" spans="6:6" x14ac:dyDescent="0.25">
      <c r="F516" s="41"/>
    </row>
    <row r="517" spans="6:6" x14ac:dyDescent="0.25">
      <c r="F517" s="41"/>
    </row>
    <row r="518" spans="6:6" x14ac:dyDescent="0.25">
      <c r="F518" s="41"/>
    </row>
    <row r="519" spans="6:6" x14ac:dyDescent="0.25">
      <c r="F519" s="41"/>
    </row>
    <row r="520" spans="6:6" x14ac:dyDescent="0.25">
      <c r="F520" s="41"/>
    </row>
    <row r="521" spans="6:6" x14ac:dyDescent="0.25">
      <c r="F521" s="41"/>
    </row>
    <row r="522" spans="6:6" x14ac:dyDescent="0.25">
      <c r="F522" s="41"/>
    </row>
    <row r="523" spans="6:6" x14ac:dyDescent="0.25">
      <c r="F523" s="41"/>
    </row>
    <row r="524" spans="6:6" x14ac:dyDescent="0.25">
      <c r="F524" s="41"/>
    </row>
    <row r="525" spans="6:6" x14ac:dyDescent="0.25">
      <c r="F525" s="41"/>
    </row>
    <row r="526" spans="6:6" x14ac:dyDescent="0.25">
      <c r="F526" s="41"/>
    </row>
    <row r="527" spans="6:6" x14ac:dyDescent="0.25">
      <c r="F527" s="41"/>
    </row>
    <row r="528" spans="6:6" x14ac:dyDescent="0.25">
      <c r="F528" s="41"/>
    </row>
    <row r="529" spans="6:6" x14ac:dyDescent="0.25">
      <c r="F529" s="41"/>
    </row>
    <row r="530" spans="6:6" x14ac:dyDescent="0.25">
      <c r="F530" s="41"/>
    </row>
    <row r="531" spans="6:6" x14ac:dyDescent="0.25">
      <c r="F531" s="41"/>
    </row>
    <row r="532" spans="6:6" x14ac:dyDescent="0.25">
      <c r="F532" s="41"/>
    </row>
    <row r="533" spans="6:6" x14ac:dyDescent="0.25">
      <c r="F533" s="41"/>
    </row>
    <row r="534" spans="6:6" x14ac:dyDescent="0.25">
      <c r="F534" s="41"/>
    </row>
    <row r="535" spans="6:6" x14ac:dyDescent="0.25">
      <c r="F535" s="41"/>
    </row>
    <row r="536" spans="6:6" x14ac:dyDescent="0.25">
      <c r="F536" s="41"/>
    </row>
    <row r="537" spans="6:6" x14ac:dyDescent="0.25">
      <c r="F537" s="41"/>
    </row>
    <row r="538" spans="6:6" x14ac:dyDescent="0.25">
      <c r="F538" s="41"/>
    </row>
    <row r="539" spans="6:6" x14ac:dyDescent="0.25">
      <c r="F539" s="41"/>
    </row>
    <row r="540" spans="6:6" x14ac:dyDescent="0.25">
      <c r="F540" s="41"/>
    </row>
    <row r="541" spans="6:6" x14ac:dyDescent="0.25">
      <c r="F541" s="41"/>
    </row>
    <row r="542" spans="6:6" x14ac:dyDescent="0.25">
      <c r="F542" s="41"/>
    </row>
    <row r="543" spans="6:6" x14ac:dyDescent="0.25">
      <c r="F543" s="41"/>
    </row>
    <row r="544" spans="6:6" x14ac:dyDescent="0.25">
      <c r="F544" s="41"/>
    </row>
    <row r="545" spans="6:6" x14ac:dyDescent="0.25">
      <c r="F545" s="41"/>
    </row>
    <row r="546" spans="6:6" x14ac:dyDescent="0.25">
      <c r="F546" s="41"/>
    </row>
    <row r="547" spans="6:6" x14ac:dyDescent="0.25">
      <c r="F547" s="41"/>
    </row>
    <row r="548" spans="6:6" x14ac:dyDescent="0.25">
      <c r="F548" s="41"/>
    </row>
    <row r="549" spans="6:6" x14ac:dyDescent="0.25">
      <c r="F549" s="41"/>
    </row>
    <row r="550" spans="6:6" x14ac:dyDescent="0.25">
      <c r="F550" s="41"/>
    </row>
    <row r="551" spans="6:6" x14ac:dyDescent="0.25">
      <c r="F551" s="41"/>
    </row>
    <row r="552" spans="6:6" x14ac:dyDescent="0.25">
      <c r="F552" s="41"/>
    </row>
    <row r="553" spans="6:6" x14ac:dyDescent="0.25">
      <c r="F553" s="41"/>
    </row>
    <row r="554" spans="6:6" x14ac:dyDescent="0.25">
      <c r="F554" s="41"/>
    </row>
    <row r="555" spans="6:6" x14ac:dyDescent="0.25">
      <c r="F555" s="41"/>
    </row>
    <row r="556" spans="6:6" x14ac:dyDescent="0.25">
      <c r="F556" s="41"/>
    </row>
    <row r="557" spans="6:6" x14ac:dyDescent="0.25">
      <c r="F557" s="41"/>
    </row>
    <row r="558" spans="6:6" x14ac:dyDescent="0.25">
      <c r="F558" s="41"/>
    </row>
    <row r="559" spans="6:6" x14ac:dyDescent="0.25">
      <c r="F559" s="41"/>
    </row>
    <row r="560" spans="6:6" x14ac:dyDescent="0.25">
      <c r="F560" s="41"/>
    </row>
    <row r="561" spans="6:6" x14ac:dyDescent="0.25">
      <c r="F561" s="41"/>
    </row>
    <row r="562" spans="6:6" x14ac:dyDescent="0.25">
      <c r="F562" s="41"/>
    </row>
    <row r="563" spans="6:6" x14ac:dyDescent="0.25">
      <c r="F563" s="41"/>
    </row>
    <row r="564" spans="6:6" x14ac:dyDescent="0.25">
      <c r="F564" s="25"/>
    </row>
    <row r="565" spans="6:6" x14ac:dyDescent="0.25">
      <c r="F565" s="25"/>
    </row>
    <row r="566" spans="6:6" x14ac:dyDescent="0.25">
      <c r="F566" s="25"/>
    </row>
    <row r="567" spans="6:6" x14ac:dyDescent="0.25">
      <c r="F567" s="25"/>
    </row>
    <row r="568" spans="6:6" x14ac:dyDescent="0.25">
      <c r="F568" s="25"/>
    </row>
    <row r="569" spans="6:6" x14ac:dyDescent="0.25">
      <c r="F569" s="25"/>
    </row>
    <row r="570" spans="6:6" x14ac:dyDescent="0.25">
      <c r="F570" s="25"/>
    </row>
    <row r="571" spans="6:6" x14ac:dyDescent="0.25">
      <c r="F571" s="25"/>
    </row>
    <row r="572" spans="6:6" x14ac:dyDescent="0.25">
      <c r="F572" s="25"/>
    </row>
    <row r="573" spans="6:6" x14ac:dyDescent="0.25">
      <c r="F573" s="25"/>
    </row>
    <row r="574" spans="6:6" x14ac:dyDescent="0.25">
      <c r="F574" s="25"/>
    </row>
    <row r="575" spans="6:6" x14ac:dyDescent="0.25">
      <c r="F575" s="25"/>
    </row>
    <row r="576" spans="6:6" x14ac:dyDescent="0.25">
      <c r="F576" s="25"/>
    </row>
  </sheetData>
  <mergeCells count="22">
    <mergeCell ref="A9:L9"/>
    <mergeCell ref="A25:A26"/>
    <mergeCell ref="A24:L24"/>
    <mergeCell ref="A38:L38"/>
    <mergeCell ref="F39:J39"/>
    <mergeCell ref="L39:M39"/>
    <mergeCell ref="A39:C39"/>
    <mergeCell ref="A154:L154"/>
    <mergeCell ref="L156:L158"/>
    <mergeCell ref="L155:M155"/>
    <mergeCell ref="B10:G10"/>
    <mergeCell ref="I10:K10"/>
    <mergeCell ref="M10:O10"/>
    <mergeCell ref="A40:A41"/>
    <mergeCell ref="F40:F42"/>
    <mergeCell ref="G40:G42"/>
    <mergeCell ref="A156:A158"/>
    <mergeCell ref="A155:D155"/>
    <mergeCell ref="F156:F158"/>
    <mergeCell ref="F155:J155"/>
    <mergeCell ref="O155:S155"/>
    <mergeCell ref="O156:O1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3CFC-DB2B-49C8-A151-C0F3B4C18272}">
  <dimension ref="A1:A3"/>
  <sheetViews>
    <sheetView workbookViewId="0"/>
  </sheetViews>
  <sheetFormatPr baseColWidth="10" defaultRowHeight="15" x14ac:dyDescent="0.25"/>
  <sheetData>
    <row r="1" spans="1:1" x14ac:dyDescent="0.25">
      <c r="A1" s="54" t="s">
        <v>149</v>
      </c>
    </row>
    <row r="2" spans="1:1" x14ac:dyDescent="0.25">
      <c r="A2" s="54" t="s">
        <v>150</v>
      </c>
    </row>
    <row r="3" spans="1:1" x14ac:dyDescent="0.25">
      <c r="A3" s="54" t="s">
        <v>151</v>
      </c>
    </row>
  </sheetData>
  <hyperlinks>
    <hyperlink ref="A2" r:id="rId1" xr:uid="{DD0E4F57-B2E5-4F3B-B71B-A14A72FA2FAA}"/>
    <hyperlink ref="A3" r:id="rId2" xr:uid="{9DD3368E-00EC-455E-8572-466A0614869C}"/>
    <hyperlink ref="A1" r:id="rId3" xr:uid="{CF4CA346-4181-4F89-911D-3552485CD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Menu</vt:lpstr>
      <vt:lpstr>Reporte</vt:lpstr>
      <vt:lpstr>fechas</vt:lpstr>
      <vt:lpstr>Hoja1</vt:lpstr>
      <vt:lpstr>ex</vt:lpstr>
      <vt:lpstr>IVA</vt:lpstr>
      <vt:lpstr>Nit</vt:lpstr>
      <vt:lpstr>Reg</vt:lpstr>
      <vt:lpstr>Regimen</vt:lpstr>
      <vt:lpstr>rfte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Lbarrios</dc:creator>
  <cp:lastModifiedBy>Liliana Barrios</cp:lastModifiedBy>
  <dcterms:created xsi:type="dcterms:W3CDTF">2011-03-07T20:03:07Z</dcterms:created>
  <dcterms:modified xsi:type="dcterms:W3CDTF">2021-07-11T21:14:56Z</dcterms:modified>
</cp:coreProperties>
</file>